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beugen/Downloads/"/>
    </mc:Choice>
  </mc:AlternateContent>
  <xr:revisionPtr revIDLastSave="0" documentId="8_{ED4C0735-1E44-1241-8D17-EDB7A428AAC1}" xr6:coauthVersionLast="47" xr6:coauthVersionMax="47" xr10:uidLastSave="{00000000-0000-0000-0000-000000000000}"/>
  <bookViews>
    <workbookView xWindow="0" yWindow="460" windowWidth="28800" windowHeight="16240" xr2:uid="{00000000-000D-0000-FFFF-FFFF00000000}"/>
  </bookViews>
  <sheets>
    <sheet name="EventCalendar" sheetId="2" r:id="rId1"/>
  </sheets>
  <definedNames>
    <definedName name="_xlnm.Print_Area" localSheetId="0">EventCalendar!$A$7:$V$68</definedName>
    <definedName name="startday">EventCalendar!$M$4</definedName>
    <definedName name="valuevx">42.314159</definedName>
    <definedName name="year">EventCalendar!$F$4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B18" i="2" l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M37" i="2"/>
  <c r="M39" i="2" s="1"/>
  <c r="N39" i="2" s="1"/>
  <c r="O39" i="2" s="1"/>
  <c r="P39" i="2" s="1"/>
  <c r="Q39" i="2" s="1"/>
  <c r="R39" i="2" s="1"/>
  <c r="S39" i="2" s="1"/>
  <c r="M40" i="2" s="1"/>
  <c r="N40" i="2" s="1"/>
  <c r="O40" i="2" s="1"/>
  <c r="P40" i="2" s="1"/>
  <c r="Q40" i="2" s="1"/>
  <c r="R40" i="2" s="1"/>
  <c r="S40" i="2" s="1"/>
  <c r="M41" i="2" s="1"/>
  <c r="N41" i="2" s="1"/>
  <c r="O41" i="2" s="1"/>
  <c r="P41" i="2" s="1"/>
  <c r="Q41" i="2" s="1"/>
  <c r="R41" i="2" s="1"/>
  <c r="S41" i="2" s="1"/>
  <c r="M42" i="2" s="1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M44" i="2" s="1"/>
  <c r="N44" i="2" s="1"/>
  <c r="O44" i="2" s="1"/>
  <c r="P44" i="2" s="1"/>
  <c r="Q44" i="2" s="1"/>
  <c r="R44" i="2" s="1"/>
  <c r="S44" i="2" s="1"/>
  <c r="M18" i="2"/>
  <c r="M20" i="2" s="1"/>
  <c r="N20" i="2" s="1"/>
  <c r="O20" i="2" s="1"/>
  <c r="P20" i="2" s="1"/>
  <c r="Q20" i="2" s="1"/>
  <c r="R20" i="2" s="1"/>
  <c r="S20" i="2" s="1"/>
  <c r="M21" i="2" s="1"/>
  <c r="N21" i="2" s="1"/>
  <c r="O21" i="2" s="1"/>
  <c r="P21" i="2" s="1"/>
  <c r="Q21" i="2" s="1"/>
  <c r="R21" i="2" s="1"/>
  <c r="S21" i="2" s="1"/>
  <c r="M22" i="2" s="1"/>
  <c r="N22" i="2" s="1"/>
  <c r="O22" i="2" s="1"/>
  <c r="P22" i="2" s="1"/>
  <c r="Q22" i="2" s="1"/>
  <c r="R22" i="2" s="1"/>
  <c r="S22" i="2" s="1"/>
  <c r="M23" i="2" s="1"/>
  <c r="N23" i="2" s="1"/>
  <c r="O23" i="2" s="1"/>
  <c r="P23" i="2" s="1"/>
  <c r="Q23" i="2" s="1"/>
  <c r="R23" i="2" s="1"/>
  <c r="S23" i="2" s="1"/>
  <c r="M24" i="2" s="1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B37" i="2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B28" i="2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M28" i="2"/>
  <c r="M30" i="2" s="1"/>
  <c r="N30" i="2" s="1"/>
  <c r="O30" i="2" s="1"/>
  <c r="P30" i="2" s="1"/>
  <c r="Q30" i="2" s="1"/>
  <c r="R30" i="2" s="1"/>
  <c r="S30" i="2" s="1"/>
  <c r="M31" i="2" s="1"/>
  <c r="N31" i="2" s="1"/>
  <c r="O31" i="2" s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M33" i="2" s="1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M35" i="2" s="1"/>
  <c r="N35" i="2" s="1"/>
  <c r="O35" i="2" s="1"/>
  <c r="P35" i="2" s="1"/>
  <c r="Q35" i="2" s="1"/>
  <c r="R35" i="2" s="1"/>
  <c r="S35" i="2" s="1"/>
  <c r="M10" i="2"/>
  <c r="N10" i="2"/>
  <c r="O10" i="2"/>
  <c r="P10" i="2"/>
  <c r="Q10" i="2"/>
  <c r="R10" i="2"/>
  <c r="S10" i="2"/>
  <c r="M9" i="2"/>
  <c r="M11" i="2" s="1"/>
  <c r="N11" i="2" s="1"/>
  <c r="O11" i="2" s="1"/>
  <c r="P11" i="2" s="1"/>
  <c r="Q11" i="2" s="1"/>
  <c r="R11" i="2" s="1"/>
  <c r="S11" i="2" s="1"/>
  <c r="M12" i="2" s="1"/>
  <c r="N12" i="2" s="1"/>
  <c r="O12" i="2" s="1"/>
  <c r="P12" i="2" s="1"/>
  <c r="Q12" i="2" s="1"/>
  <c r="R12" i="2" s="1"/>
  <c r="S12" i="2" s="1"/>
  <c r="M13" i="2" s="1"/>
  <c r="N13" i="2" s="1"/>
  <c r="O13" i="2" s="1"/>
  <c r="P13" i="2" s="1"/>
  <c r="Q13" i="2" s="1"/>
  <c r="R13" i="2" s="1"/>
  <c r="S13" i="2" s="1"/>
  <c r="M14" i="2" s="1"/>
  <c r="N14" i="2" s="1"/>
  <c r="O14" i="2" s="1"/>
  <c r="P14" i="2" s="1"/>
  <c r="Q14" i="2" s="1"/>
  <c r="R14" i="2" s="1"/>
  <c r="S14" i="2" s="1"/>
  <c r="M15" i="2" s="1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B55" i="2"/>
  <c r="B57" i="2" s="1"/>
  <c r="C57" i="2" s="1"/>
  <c r="D57" i="2" s="1"/>
  <c r="E57" i="2" s="1"/>
  <c r="F57" i="2" s="1"/>
  <c r="G57" i="2" s="1"/>
  <c r="H57" i="2" s="1"/>
  <c r="B58" i="2" s="1"/>
  <c r="C58" i="2" s="1"/>
  <c r="D58" i="2" s="1"/>
  <c r="E58" i="2" s="1"/>
  <c r="F58" i="2" s="1"/>
  <c r="G58" i="2" s="1"/>
  <c r="H58" i="2" s="1"/>
  <c r="B59" i="2" s="1"/>
  <c r="C59" i="2" s="1"/>
  <c r="D59" i="2" s="1"/>
  <c r="E59" i="2" s="1"/>
  <c r="F59" i="2" s="1"/>
  <c r="G59" i="2" s="1"/>
  <c r="H59" i="2" s="1"/>
  <c r="B60" i="2" s="1"/>
  <c r="C60" i="2" s="1"/>
  <c r="D60" i="2" s="1"/>
  <c r="E60" i="2" s="1"/>
  <c r="F60" i="2" s="1"/>
  <c r="G60" i="2" s="1"/>
  <c r="H60" i="2" s="1"/>
  <c r="B61" i="2" s="1"/>
  <c r="C61" i="2" s="1"/>
  <c r="D61" i="2" s="1"/>
  <c r="E61" i="2" s="1"/>
  <c r="F61" i="2" s="1"/>
  <c r="G61" i="2" s="1"/>
  <c r="H61" i="2" s="1"/>
  <c r="B62" i="2" s="1"/>
  <c r="C62" i="2" s="1"/>
  <c r="D62" i="2" s="1"/>
  <c r="E62" i="2" s="1"/>
  <c r="F62" i="2" s="1"/>
  <c r="G62" i="2" s="1"/>
  <c r="H62" i="2" s="1"/>
  <c r="S19" i="2"/>
  <c r="R19" i="2"/>
  <c r="Q19" i="2"/>
  <c r="P19" i="2"/>
  <c r="O19" i="2"/>
  <c r="N19" i="2"/>
  <c r="M19" i="2"/>
  <c r="S29" i="2"/>
  <c r="R29" i="2"/>
  <c r="Q29" i="2"/>
  <c r="P29" i="2"/>
  <c r="O29" i="2"/>
  <c r="N29" i="2"/>
  <c r="M29" i="2"/>
  <c r="S38" i="2"/>
  <c r="R38" i="2"/>
  <c r="Q38" i="2"/>
  <c r="P38" i="2"/>
  <c r="O38" i="2"/>
  <c r="N38" i="2"/>
  <c r="M38" i="2"/>
  <c r="M46" i="2"/>
  <c r="M48" i="2" s="1"/>
  <c r="N48" i="2" s="1"/>
  <c r="O48" i="2" s="1"/>
  <c r="P48" i="2" s="1"/>
  <c r="Q48" i="2" s="1"/>
  <c r="R48" i="2" s="1"/>
  <c r="S48" i="2" s="1"/>
  <c r="M49" i="2" s="1"/>
  <c r="N49" i="2" s="1"/>
  <c r="O49" i="2" s="1"/>
  <c r="P49" i="2" s="1"/>
  <c r="Q49" i="2" s="1"/>
  <c r="R49" i="2" s="1"/>
  <c r="S49" i="2" s="1"/>
  <c r="M50" i="2" s="1"/>
  <c r="N50" i="2" s="1"/>
  <c r="O50" i="2" s="1"/>
  <c r="P50" i="2" s="1"/>
  <c r="Q50" i="2" s="1"/>
  <c r="R50" i="2" s="1"/>
  <c r="S50" i="2" s="1"/>
  <c r="M51" i="2" s="1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3" i="2" s="1"/>
  <c r="N53" i="2" s="1"/>
  <c r="O53" i="2" s="1"/>
  <c r="P53" i="2" s="1"/>
  <c r="Q53" i="2" s="1"/>
  <c r="R53" i="2" s="1"/>
  <c r="S53" i="2" s="1"/>
  <c r="S47" i="2"/>
  <c r="R47" i="2"/>
  <c r="Q47" i="2"/>
  <c r="P47" i="2"/>
  <c r="O47" i="2"/>
  <c r="N47" i="2"/>
  <c r="M47" i="2"/>
  <c r="H56" i="2"/>
  <c r="G56" i="2"/>
  <c r="F56" i="2"/>
  <c r="E56" i="2"/>
  <c r="D56" i="2"/>
  <c r="C56" i="2"/>
  <c r="B56" i="2"/>
  <c r="B46" i="2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H47" i="2"/>
  <c r="G47" i="2"/>
  <c r="F47" i="2"/>
  <c r="E47" i="2"/>
  <c r="D47" i="2"/>
  <c r="C47" i="2"/>
  <c r="B47" i="2"/>
  <c r="G43" i="2"/>
  <c r="H43" i="2" s="1"/>
  <c r="B44" i="2" s="1"/>
  <c r="C44" i="2" s="1"/>
  <c r="D44" i="2" s="1"/>
  <c r="E44" i="2" s="1"/>
  <c r="F44" i="2" s="1"/>
  <c r="G44" i="2" s="1"/>
  <c r="H44" i="2" s="1"/>
  <c r="H38" i="2"/>
  <c r="G38" i="2"/>
  <c r="F38" i="2"/>
  <c r="E38" i="2"/>
  <c r="D38" i="2"/>
  <c r="C38" i="2"/>
  <c r="B38" i="2"/>
  <c r="B33" i="2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H29" i="2"/>
  <c r="G29" i="2"/>
  <c r="F29" i="2"/>
  <c r="E29" i="2"/>
  <c r="D29" i="2"/>
  <c r="C29" i="2"/>
  <c r="B29" i="2"/>
  <c r="H19" i="2"/>
  <c r="G19" i="2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<sst xmlns="http://schemas.openxmlformats.org/spreadsheetml/2006/main" count="98" uniqueCount="70">
  <si>
    <t>1: Sun, 2: Mon</t>
  </si>
  <si>
    <t>Year:</t>
  </si>
  <si>
    <t>INSTRUCTIONS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</si>
  <si>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</si>
  <si>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</si>
  <si>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</si>
  <si>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</si>
  <si>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</si>
  <si>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</si>
  <si>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</si>
  <si>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</si>
  <si>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</si>
  <si>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</si>
  <si>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«  Choose the year and start day</t>
  </si>
  <si>
    <t>Start Day:</t>
  </si>
  <si>
    <t xml:space="preserve"> </t>
    <phoneticPr fontId="0" type="noConversion"/>
  </si>
  <si>
    <t>Student Days</t>
  </si>
  <si>
    <t>Staff Days</t>
  </si>
  <si>
    <t>Back to School Night</t>
  </si>
  <si>
    <t>First Day of School</t>
  </si>
  <si>
    <t>NO SCHOOL- Holiday (Labor Day)</t>
  </si>
  <si>
    <t>All School Assembly</t>
  </si>
  <si>
    <t>NO SCHOOL- Holiday (Thanksgiving)</t>
  </si>
  <si>
    <t>NO SCHOOL - Winter Break</t>
  </si>
  <si>
    <t>NO SCHOOL- Holiday (MLK)</t>
  </si>
  <si>
    <t>NO SCHOOL - Holiday (President's Day)</t>
  </si>
  <si>
    <t>Spring Conferences</t>
  </si>
  <si>
    <t>Fall Conferences</t>
  </si>
  <si>
    <t>Winter Family Night</t>
  </si>
  <si>
    <t>NO SCHOOL-Spring Break</t>
  </si>
  <si>
    <t>Early Release</t>
  </si>
  <si>
    <t>Assembly - Enthusiasm</t>
  </si>
  <si>
    <r>
      <t>Key</t>
    </r>
    <r>
      <rPr>
        <sz val="12"/>
        <rFont val="Century Gothic"/>
        <family val="1"/>
      </rPr>
      <t xml:space="preserve">                                                                                                                        </t>
    </r>
    <r>
      <rPr>
        <sz val="11"/>
        <rFont val="Century Gothic"/>
        <family val="1"/>
      </rPr>
      <t>Green = Assessment Window           Red = No School                                   Yellow = No Students/Staff PD          Blue=Family Event                                  Purple= School Celebration             Orange=New Teachers</t>
    </r>
    <r>
      <rPr>
        <sz val="12"/>
        <rFont val="Century Gothic"/>
        <family val="1"/>
      </rPr>
      <t xml:space="preserve"> </t>
    </r>
  </si>
  <si>
    <t>18-19</t>
  </si>
  <si>
    <t xml:space="preserve">Fall Family Night </t>
  </si>
  <si>
    <t>Licensed Staff Professional Development</t>
  </si>
  <si>
    <t>Twin Lakes STEM Academy</t>
  </si>
  <si>
    <t>twinlakesacademy.org</t>
  </si>
  <si>
    <t>15-30</t>
  </si>
  <si>
    <t>Assembly</t>
  </si>
  <si>
    <t>All School Assembly -</t>
  </si>
  <si>
    <t>21-25</t>
  </si>
  <si>
    <t xml:space="preserve">Assembly </t>
  </si>
  <si>
    <t>2</t>
  </si>
  <si>
    <t>27-31</t>
  </si>
  <si>
    <t>3</t>
  </si>
  <si>
    <t>MCA Reading</t>
  </si>
  <si>
    <t>1 - '5</t>
  </si>
  <si>
    <t>Math MCA</t>
  </si>
  <si>
    <t>10</t>
  </si>
  <si>
    <t>MCA Science</t>
  </si>
  <si>
    <t>Last Day of Schoot</t>
  </si>
  <si>
    <t>Distance Learning Day</t>
  </si>
  <si>
    <t>24-30</t>
  </si>
  <si>
    <t>Non-Licensed Staff Professional Development</t>
  </si>
  <si>
    <t>Licensed Staff Days</t>
  </si>
  <si>
    <t>Non-Licensed Staff Days</t>
  </si>
  <si>
    <t>NO SCHOOL- Licensed Staff PD</t>
  </si>
  <si>
    <t>Non-licensed Staff Days</t>
  </si>
  <si>
    <t>NO SCHOOL -All Staff PD</t>
  </si>
  <si>
    <t>NO SCHOOL - Licensed Staff Development</t>
  </si>
  <si>
    <t>Non Licnsed Staff Days</t>
  </si>
  <si>
    <t>Last Day Staff Day</t>
  </si>
  <si>
    <t>165 student Days</t>
  </si>
  <si>
    <t>185 Licensed Staff Days</t>
  </si>
  <si>
    <t>172 Non-Licensed Staff Days</t>
  </si>
  <si>
    <t>29-30</t>
  </si>
  <si>
    <t>Teacher Compensatory Days</t>
  </si>
  <si>
    <t>NO SCHOOL- Teacher Compensatory Day</t>
  </si>
  <si>
    <t>Note: Teacher Compensatory Days are for 4 Full Days of Required Extra Training in Summer 2022 in Responsive Classroom Practices to be Utilized School-Wide.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</si>
</sst>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27" x14ac:knownFonts="1">
    <font>
      <sz val="10"/>
      <name val="Arial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  <font>
      <b/>
      <sz val="14"/>
      <color indexed="18"/>
      <name val="Arial"/>
      <family val="2"/>
    </font>
    <font>
      <sz val="14"/>
      <color indexed="63"/>
      <name val="Century Gothic"/>
      <family val="1"/>
    </font>
    <font>
      <sz val="12"/>
      <name val="Century Gothic"/>
      <family val="1"/>
    </font>
    <font>
      <u/>
      <sz val="12"/>
      <name val="Century Gothic"/>
      <family val="1"/>
    </font>
    <font>
      <u/>
      <sz val="10"/>
      <color theme="11"/>
      <name val="Arial"/>
      <family val="2"/>
    </font>
    <font>
      <b/>
      <sz val="6"/>
      <name val="Arial"/>
      <family val="2"/>
    </font>
    <font>
      <sz val="11"/>
      <name val="Century Gothic"/>
      <family val="1"/>
    </font>
    <font>
      <b/>
      <sz val="8"/>
      <color theme="1"/>
      <name val="Arial"/>
      <family val="2"/>
    </font>
    <font>
      <b/>
      <sz val="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AEE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FF3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 style="thin">
        <color auto="1"/>
      </diagonal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</borders>
  <cellStyleXfs count="9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4" fillId="0" borderId="0" xfId="0" applyFont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8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4" fillId="5" borderId="0" xfId="0" applyFont="1" applyFill="1" applyAlignment="1">
      <alignment vertical="center"/>
    </xf>
    <xf numFmtId="164" fontId="12" fillId="6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12" fillId="8" borderId="4" xfId="0" applyNumberFormat="1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12" fillId="10" borderId="4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8" borderId="13" xfId="0" applyNumberFormat="1" applyFont="1" applyFill="1" applyBorder="1" applyAlignment="1">
      <alignment horizontal="center" vertical="center"/>
    </xf>
    <xf numFmtId="164" fontId="12" fillId="7" borderId="1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164" fontId="12" fillId="11" borderId="4" xfId="0" applyNumberFormat="1" applyFont="1" applyFill="1" applyBorder="1" applyAlignment="1">
      <alignment horizontal="center" vertical="center"/>
    </xf>
    <xf numFmtId="164" fontId="12" fillId="10" borderId="8" xfId="0" applyNumberFormat="1" applyFont="1" applyFill="1" applyBorder="1" applyAlignment="1">
      <alignment horizontal="center" vertical="center"/>
    </xf>
    <xf numFmtId="164" fontId="12" fillId="13" borderId="4" xfId="0" applyNumberFormat="1" applyFont="1" applyFill="1" applyBorder="1" applyAlignment="1">
      <alignment horizontal="center" vertical="center"/>
    </xf>
    <xf numFmtId="164" fontId="12" fillId="12" borderId="4" xfId="0" applyNumberFormat="1" applyFont="1" applyFill="1" applyBorder="1" applyAlignment="1">
      <alignment horizontal="center" vertical="center"/>
    </xf>
    <xf numFmtId="164" fontId="12" fillId="14" borderId="4" xfId="0" applyNumberFormat="1" applyFont="1" applyFill="1" applyBorder="1" applyAlignment="1">
      <alignment horizontal="center" vertical="center"/>
    </xf>
    <xf numFmtId="164" fontId="12" fillId="10" borderId="7" xfId="0" applyNumberFormat="1" applyFont="1" applyFill="1" applyBorder="1" applyAlignment="1">
      <alignment horizontal="center" vertical="center"/>
    </xf>
    <xf numFmtId="164" fontId="12" fillId="1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23" fillId="0" borderId="0" xfId="0" applyFont="1" applyFill="1" applyBorder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4" fillId="0" borderId="0" xfId="0" applyFont="1" applyFill="1" applyAlignment="1">
      <alignment vertical="center"/>
    </xf>
    <xf numFmtId="0" fontId="4" fillId="8" borderId="0" xfId="0" applyFont="1" applyFill="1"/>
    <xf numFmtId="0" fontId="4" fillId="15" borderId="0" xfId="0" applyFont="1" applyFill="1" applyAlignment="1">
      <alignment vertical="center"/>
    </xf>
    <xf numFmtId="0" fontId="23" fillId="0" borderId="0" xfId="0" applyFont="1" applyAlignment="1"/>
    <xf numFmtId="164" fontId="12" fillId="10" borderId="1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/>
    </xf>
    <xf numFmtId="164" fontId="12" fillId="7" borderId="4" xfId="0" applyNumberFormat="1" applyFont="1" applyFill="1" applyBorder="1" applyAlignment="1">
      <alignment horizontal="center" vertical="center"/>
    </xf>
    <xf numFmtId="164" fontId="12" fillId="16" borderId="4" xfId="0" applyNumberFormat="1" applyFont="1" applyFill="1" applyBorder="1" applyAlignment="1">
      <alignment horizontal="center" vertical="center"/>
    </xf>
    <xf numFmtId="164" fontId="12" fillId="12" borderId="18" xfId="0" applyNumberFormat="1" applyFont="1" applyFill="1" applyBorder="1" applyAlignment="1">
      <alignment horizontal="center" vertical="center"/>
    </xf>
    <xf numFmtId="164" fontId="12" fillId="17" borderId="4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164" fontId="25" fillId="10" borderId="4" xfId="0" applyNumberFormat="1" applyFont="1" applyFill="1" applyBorder="1" applyAlignment="1">
      <alignment horizontal="center" vertical="center"/>
    </xf>
    <xf numFmtId="164" fontId="12" fillId="11" borderId="9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164" fontId="12" fillId="13" borderId="11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18" borderId="4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164" fontId="12" fillId="11" borderId="3" xfId="0" applyNumberFormat="1" applyFont="1" applyFill="1" applyBorder="1" applyAlignment="1">
      <alignment horizontal="center" vertical="center"/>
    </xf>
    <xf numFmtId="164" fontId="12" fillId="19" borderId="4" xfId="0" applyNumberFormat="1" applyFont="1" applyFill="1" applyBorder="1" applyAlignment="1">
      <alignment horizontal="center" vertical="center"/>
    </xf>
    <xf numFmtId="16" fontId="4" fillId="0" borderId="0" xfId="0" applyNumberFormat="1" applyFont="1" applyFill="1" applyBorder="1" applyAlignment="1">
      <alignment horizontal="left" vertical="center"/>
    </xf>
    <xf numFmtId="164" fontId="12" fillId="20" borderId="4" xfId="0" applyNumberFormat="1" applyFont="1" applyFill="1" applyBorder="1" applyAlignment="1">
      <alignment horizontal="center" vertical="center"/>
    </xf>
    <xf numFmtId="164" fontId="12" fillId="13" borderId="1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26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Fill="1" applyBorder="1" applyAlignment="1">
      <alignment horizontal="left"/>
    </xf>
    <xf numFmtId="164" fontId="25" fillId="1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66" fontId="11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8" fillId="4" borderId="0" xfId="0" applyFont="1" applyFill="1"/>
    <xf numFmtId="0" fontId="13" fillId="4" borderId="0" xfId="0" applyFont="1" applyFill="1"/>
    <xf numFmtId="0" fontId="2" fillId="4" borderId="0" xfId="2" applyFill="1" applyAlignment="1" applyProtection="1">
      <alignment horizontal="left"/>
    </xf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  <xf numFmtId="165" fontId="12" fillId="2" borderId="17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165" fontId="12" fillId="2" borderId="15" xfId="0" applyNumberFormat="1" applyFont="1" applyFill="1" applyBorder="1" applyAlignment="1">
      <alignment horizontal="left" vertical="center"/>
    </xf>
    <xf numFmtId="165" fontId="12" fillId="2" borderId="16" xfId="0" applyNumberFormat="1" applyFont="1" applyFill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 vertical="justify" wrapText="1"/>
    </xf>
    <xf numFmtId="166" fontId="4" fillId="0" borderId="0" xfId="0" applyNumberFormat="1" applyFont="1" applyFill="1" applyBorder="1" applyAlignment="1">
      <alignment horizontal="left" vertical="justify" wrapText="1"/>
    </xf>
    <xf numFmtId="0" fontId="0" fillId="0" borderId="0" xfId="0" applyFill="1" applyAlignment="1">
      <alignment horizontal="left" vertical="justify" wrapText="1"/>
    </xf>
    <xf numFmtId="0" fontId="15" fillId="0" borderId="0" xfId="0" applyFont="1" applyAlignment="1">
      <alignment horizontal="left" vertical="top" wrapText="1"/>
    </xf>
    <xf numFmtId="165" fontId="12" fillId="2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</cellXfs>
  <cellStyles count="93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33F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1238250</xdr:colOff>
      <xdr:row>0</xdr:row>
      <xdr:rowOff>9525</xdr:rowOff>
    </xdr:from>
    <xdr:to>
      <xdr:col>24</xdr:col>
      <xdr:colOff>139700</xdr:colOff>
      <xdr:row>0</xdr:row>
      <xdr:rowOff>226164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7"/>
  <sheetViews>
    <sheetView showGridLines="0" tabSelected="1" zoomScaleNormal="125" zoomScalePageLayoutView="125" workbookViewId="0">
      <selection activeCell="K4" sqref="K4:L4"/>
    </sheetView>
  </sheetViews>
  <sheetFormatPr baseColWidth="10" defaultColWidth="8.83203125" defaultRowHeight="13" x14ac:dyDescent="0.15"/>
  <cols>
    <col min="1" max="1" width="3.1640625" customWidth="1"/>
    <col min="2" max="8" width="3.83203125" customWidth="1"/>
    <col min="9" max="9" width="1.83203125" customWidth="1"/>
    <col min="10" max="10" width="4.83203125" customWidth="1"/>
    <col min="11" max="11" width="23" customWidth="1"/>
    <col min="12" max="12" width="3.33203125" customWidth="1"/>
    <col min="13" max="19" width="3.83203125" customWidth="1"/>
    <col min="20" max="20" width="1.83203125" customWidth="1"/>
    <col min="21" max="21" width="5.5" customWidth="1"/>
    <col min="22" max="22" width="25.1640625" customWidth="1"/>
    <col min="23" max="23" width="2.83203125" customWidth="1"/>
    <col min="24" max="24" width="3.1640625" customWidth="1"/>
    <col min="25" max="25" width="50.5" customWidth="1"/>
  </cols>
  <sheetData>
    <row r="1" spans="1:25" ht="18" x14ac:dyDescent="0.2">
      <c r="A1" s="111" t="s">
        <v>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Y1" s="22"/>
    </row>
    <row r="2" spans="1:25" x14ac:dyDescent="0.15">
      <c r="A2" s="113" t="s">
        <v>37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3"/>
      <c r="M2" s="14"/>
      <c r="N2" s="14"/>
      <c r="O2" s="14"/>
      <c r="P2" s="14"/>
      <c r="Q2" s="14"/>
      <c r="R2" s="14"/>
      <c r="S2" s="14"/>
      <c r="T2" s="14"/>
      <c r="U2" s="13"/>
      <c r="V2" s="15"/>
      <c r="W2" s="12"/>
      <c r="Y2" s="23" t="s">
        <v>2</v>
      </c>
    </row>
    <row r="3" spans="1:25" x14ac:dyDescent="0.15">
      <c r="A3" s="13"/>
      <c r="B3" s="16"/>
      <c r="C3" s="16"/>
      <c r="D3" s="17"/>
      <c r="E3" s="17"/>
      <c r="F3" s="13"/>
      <c r="G3" s="13"/>
      <c r="H3" s="13"/>
      <c r="I3" s="18"/>
      <c r="J3" s="13"/>
      <c r="K3" s="13"/>
      <c r="L3" s="13"/>
      <c r="M3" s="16"/>
      <c r="N3" s="16"/>
      <c r="O3" s="17"/>
      <c r="P3" s="17"/>
      <c r="Q3" s="13"/>
      <c r="R3" s="13"/>
      <c r="S3" s="13"/>
      <c r="T3" s="18"/>
      <c r="U3" s="19"/>
      <c r="V3" s="13"/>
      <c r="W3" s="12"/>
      <c r="Y3" s="22"/>
    </row>
    <row r="4" spans="1:25" x14ac:dyDescent="0.15">
      <c r="A4" s="13"/>
      <c r="B4" s="13"/>
      <c r="C4" s="13"/>
      <c r="D4" s="115" t="s">
        <v>1</v>
      </c>
      <c r="E4" s="116"/>
      <c r="F4" s="103">
        <v>2022</v>
      </c>
      <c r="G4" s="118"/>
      <c r="H4" s="104"/>
      <c r="I4" s="13"/>
      <c r="J4" s="13"/>
      <c r="K4" s="115" t="s">
        <v>14</v>
      </c>
      <c r="L4" s="116"/>
      <c r="M4" s="103">
        <v>1</v>
      </c>
      <c r="N4" s="104"/>
      <c r="O4" s="105" t="s">
        <v>0</v>
      </c>
      <c r="P4" s="106"/>
      <c r="Q4" s="106"/>
      <c r="R4" s="106"/>
      <c r="S4" s="106"/>
      <c r="T4" s="13"/>
      <c r="U4" s="13"/>
      <c r="V4" s="13"/>
      <c r="W4" s="12"/>
      <c r="Y4" s="23" t="s">
        <v>13</v>
      </c>
    </row>
    <row r="5" spans="1:25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2"/>
      <c r="Y5" s="24"/>
    </row>
    <row r="6" spans="1:25" x14ac:dyDescent="0.15">
      <c r="Y6" s="25"/>
    </row>
    <row r="7" spans="1:25" s="1" customFormat="1" ht="18" customHeight="1" x14ac:dyDescent="0.15">
      <c r="B7" s="126" t="str">
        <f>"2022 &amp; 2023""  Twin Lakes STEM Academy Calendar"</f>
        <v>2022 &amp; 2023"  Twin Lakes STEM Academy Calendar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Y7" s="124"/>
    </row>
    <row r="8" spans="1:25" s="2" customFormat="1" ht="6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Y8" s="124"/>
    </row>
    <row r="9" spans="1:25" s="5" customFormat="1" ht="11" x14ac:dyDescent="0.15">
      <c r="B9" s="121" t="s">
        <v>32</v>
      </c>
      <c r="C9" s="122"/>
      <c r="D9" s="122"/>
      <c r="E9" s="122"/>
      <c r="F9" s="122"/>
      <c r="G9" s="122"/>
      <c r="H9" s="122"/>
      <c r="I9" s="123"/>
      <c r="J9" s="123"/>
      <c r="K9" s="123"/>
      <c r="L9" s="9"/>
      <c r="M9" s="107">
        <f>DATE(year+1,1,1)</f>
        <v>44927</v>
      </c>
      <c r="N9" s="108"/>
      <c r="O9" s="108"/>
      <c r="P9" s="108"/>
      <c r="Q9" s="108"/>
      <c r="R9" s="108"/>
      <c r="S9" s="108"/>
      <c r="T9" s="9"/>
      <c r="U9" s="125" t="s">
        <v>8</v>
      </c>
      <c r="V9" s="125"/>
      <c r="Y9" s="124"/>
    </row>
    <row r="10" spans="1:25" s="4" customFormat="1" ht="11" x14ac:dyDescent="0.15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9"/>
      <c r="M10" s="20" t="str">
        <f>CHOOSE(1+MOD(startday+1-2,7),"Su","M","Tu","W","Th","F","Sa")</f>
        <v>Su</v>
      </c>
      <c r="N10" s="21" t="str">
        <f>CHOOSE(1+MOD(startday+2-2,7),"Su","M","Tu","W","Th","F","Sa")</f>
        <v>M</v>
      </c>
      <c r="O10" s="21" t="str">
        <f>CHOOSE(1+MOD(startday+3-2,7),"Su","M","Tu","W","Th","F","Sa")</f>
        <v>Tu</v>
      </c>
      <c r="P10" s="21" t="str">
        <f>CHOOSE(1+MOD(startday+4-2,7),"Su","M","Tu","W","Th","F","Sa")</f>
        <v>W</v>
      </c>
      <c r="Q10" s="21" t="str">
        <f>CHOOSE(1+MOD(startday+5-2,7),"Su","M","Tu","W","Th","F","Sa")</f>
        <v>Th</v>
      </c>
      <c r="R10" s="21" t="str">
        <f>CHOOSE(1+MOD(startday+6-2,7),"Su","M","Tu","W","Th","F","Sa")</f>
        <v>F</v>
      </c>
      <c r="S10" s="20" t="str">
        <f>CHOOSE(1+MOD(startday+7-2,7),"Su","M","Tu","W","Th","F","Sa")</f>
        <v>Sa</v>
      </c>
      <c r="T10" s="9"/>
      <c r="U10" s="59" t="s">
        <v>43</v>
      </c>
      <c r="V10" s="57" t="s">
        <v>23</v>
      </c>
      <c r="Y10" s="124"/>
    </row>
    <row r="11" spans="1:25" s="4" customFormat="1" ht="11" x14ac:dyDescent="0.15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9"/>
      <c r="M11" s="7">
        <f>IF(WEEKDAY(M9,1)=startday,M9,"")</f>
        <v>44927</v>
      </c>
      <c r="N11" s="34">
        <f>IF(M11="",IF(WEEKDAY(M9,1)=MOD(startday,7)+1,M9,""),M11+1)</f>
        <v>44928</v>
      </c>
      <c r="O11" s="34">
        <f>IF(N11="",IF(WEEKDAY(M9,1)=MOD(startday+1,7)+1,M9,""),N11+1)</f>
        <v>44929</v>
      </c>
      <c r="P11" s="8">
        <f>IF(O11="",IF(WEEKDAY(M9,1)=MOD(startday+2,7)+1,M9,""),O11+1)</f>
        <v>44930</v>
      </c>
      <c r="Q11" s="8">
        <f>IF(P11="",IF(WEEKDAY(M9,1)=MOD(startday+3,7)+1,M9,""),P11+1)</f>
        <v>44931</v>
      </c>
      <c r="R11" s="8">
        <f>IF(Q11="",IF(WEEKDAY(M9,1)=MOD(startday+4,7)+1,M9,""),Q11+1)</f>
        <v>44932</v>
      </c>
      <c r="S11" s="7">
        <f>IF(R11="",IF(WEEKDAY(M9,1)=MOD(startday+5,7)+1,M9,""),R11+1)</f>
        <v>44933</v>
      </c>
      <c r="T11" s="9"/>
      <c r="U11" s="56">
        <v>3</v>
      </c>
      <c r="V11" s="57" t="s">
        <v>59</v>
      </c>
      <c r="Y11" s="124"/>
    </row>
    <row r="12" spans="1:25" s="4" customFormat="1" ht="11" x14ac:dyDescent="0.15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9"/>
      <c r="M12" s="7">
        <f>IF(S11="","",IF(MONTH(S11+1)&lt;&gt;MONTH(S11),"",S11+1))</f>
        <v>44934</v>
      </c>
      <c r="N12" s="8">
        <f>IF(M12="","",IF(MONTH(M12+1)&lt;&gt;MONTH(M12),"",M12+1))</f>
        <v>44935</v>
      </c>
      <c r="O12" s="8">
        <f t="shared" ref="O12:O16" si="0">IF(N12="","",IF(MONTH(N12+1)&lt;&gt;MONTH(N12),"",N12+1))</f>
        <v>44936</v>
      </c>
      <c r="P12" s="8">
        <f>IF(O12="","",IF(MONTH(O12+1)&lt;&gt;MONTH(O12),"",O12+1))</f>
        <v>44937</v>
      </c>
      <c r="Q12" s="8">
        <f t="shared" ref="Q12:Q16" si="1">IF(P12="","",IF(MONTH(P12+1)&lt;&gt;MONTH(P12),"",P12+1))</f>
        <v>44938</v>
      </c>
      <c r="R12" s="8">
        <f t="shared" ref="R12:R16" si="2">IF(Q12="","",IF(MONTH(Q12+1)&lt;&gt;MONTH(Q12),"",Q12+1))</f>
        <v>44939</v>
      </c>
      <c r="S12" s="7">
        <f t="shared" ref="S12:S16" si="3">IF(R12="","",IF(MONTH(R12+1)&lt;&gt;MONTH(R12),"",R12+1))</f>
        <v>44940</v>
      </c>
      <c r="T12" s="9"/>
      <c r="U12" s="58">
        <v>16</v>
      </c>
      <c r="V12" s="57" t="s">
        <v>24</v>
      </c>
      <c r="Y12" s="26"/>
    </row>
    <row r="13" spans="1:25" s="4" customFormat="1" ht="11.25" customHeight="1" x14ac:dyDescent="0.15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9"/>
      <c r="M13" s="7">
        <f t="shared" ref="M13:M16" si="4">IF(S12="","",IF(MONTH(S12+1)&lt;&gt;MONTH(S12),"",S12+1))</f>
        <v>44941</v>
      </c>
      <c r="N13" s="34">
        <f t="shared" ref="N13:N16" si="5">IF(M13="","",IF(MONTH(M13+1)&lt;&gt;MONTH(M13),"",M13+1))</f>
        <v>44942</v>
      </c>
      <c r="O13" s="8">
        <f t="shared" si="0"/>
        <v>44943</v>
      </c>
      <c r="P13" s="8">
        <f t="shared" ref="P13:P16" si="6">IF(O13="","",IF(MONTH(O13+1)&lt;&gt;MONTH(O13),"",O13+1))</f>
        <v>44944</v>
      </c>
      <c r="Q13" s="8">
        <f t="shared" si="1"/>
        <v>44945</v>
      </c>
      <c r="R13" s="8">
        <f t="shared" si="2"/>
        <v>44946</v>
      </c>
      <c r="S13" s="7">
        <f t="shared" si="3"/>
        <v>44947</v>
      </c>
      <c r="T13" s="9"/>
      <c r="U13" s="68">
        <v>27</v>
      </c>
      <c r="V13" s="4" t="s">
        <v>52</v>
      </c>
      <c r="Y13" s="124"/>
    </row>
    <row r="14" spans="1:25" s="4" customFormat="1" ht="11" x14ac:dyDescent="0.15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9"/>
      <c r="M14" s="7">
        <f t="shared" si="4"/>
        <v>44948</v>
      </c>
      <c r="N14" s="8">
        <f t="shared" si="5"/>
        <v>44949</v>
      </c>
      <c r="O14" s="8">
        <f t="shared" si="0"/>
        <v>44950</v>
      </c>
      <c r="P14" s="8">
        <f t="shared" si="6"/>
        <v>44951</v>
      </c>
      <c r="Q14" s="8">
        <f t="shared" si="1"/>
        <v>44952</v>
      </c>
      <c r="R14" s="93">
        <f t="shared" si="2"/>
        <v>44953</v>
      </c>
      <c r="S14" s="7">
        <f t="shared" si="3"/>
        <v>44954</v>
      </c>
      <c r="T14" s="9"/>
      <c r="U14" s="56">
        <v>31</v>
      </c>
      <c r="V14" s="38" t="s">
        <v>39</v>
      </c>
      <c r="Y14" s="124"/>
    </row>
    <row r="15" spans="1:25" s="4" customFormat="1" ht="11" x14ac:dyDescent="0.15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9"/>
      <c r="M15" s="7">
        <f t="shared" si="4"/>
        <v>44955</v>
      </c>
      <c r="N15" s="8">
        <f t="shared" si="5"/>
        <v>44956</v>
      </c>
      <c r="O15" s="46">
        <f t="shared" si="0"/>
        <v>44957</v>
      </c>
      <c r="P15" s="8" t="str">
        <f t="shared" si="6"/>
        <v/>
      </c>
      <c r="Q15" s="8" t="str">
        <f t="shared" si="1"/>
        <v/>
      </c>
      <c r="R15" s="29" t="str">
        <f t="shared" si="2"/>
        <v/>
      </c>
      <c r="S15" s="7" t="str">
        <f t="shared" si="3"/>
        <v/>
      </c>
      <c r="T15" s="9"/>
      <c r="U15" s="65">
        <v>20</v>
      </c>
      <c r="V15" s="61" t="s">
        <v>17</v>
      </c>
      <c r="Y15" s="124"/>
    </row>
    <row r="16" spans="1:25" s="4" customFormat="1" ht="9" customHeight="1" x14ac:dyDescent="0.15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9"/>
      <c r="M16" s="7" t="str">
        <f t="shared" si="4"/>
        <v/>
      </c>
      <c r="N16" s="8" t="str">
        <f t="shared" si="5"/>
        <v/>
      </c>
      <c r="O16" s="8" t="str">
        <f t="shared" si="0"/>
        <v/>
      </c>
      <c r="P16" s="8" t="str">
        <f t="shared" si="6"/>
        <v/>
      </c>
      <c r="Q16" s="8" t="str">
        <f t="shared" si="1"/>
        <v/>
      </c>
      <c r="R16" s="8" t="str">
        <f t="shared" si="2"/>
        <v/>
      </c>
      <c r="S16" s="7" t="str">
        <f t="shared" si="3"/>
        <v/>
      </c>
      <c r="T16" s="9"/>
      <c r="U16" s="69">
        <v>19</v>
      </c>
      <c r="V16" s="63" t="s">
        <v>16</v>
      </c>
      <c r="Y16" s="124"/>
    </row>
    <row r="17" spans="2:25" s="4" customFormat="1" ht="4" customHeight="1" x14ac:dyDescent="0.15">
      <c r="B17" s="9" t="s">
        <v>15</v>
      </c>
      <c r="C17" s="9"/>
      <c r="D17" s="9"/>
      <c r="E17" s="9"/>
      <c r="F17" s="9"/>
      <c r="G17" s="9"/>
      <c r="H17" s="9"/>
      <c r="I17" s="9"/>
      <c r="J17" s="1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Y17" s="124"/>
    </row>
    <row r="18" spans="2:25" s="5" customFormat="1" ht="11" x14ac:dyDescent="0.15">
      <c r="B18" s="107">
        <f>DATE(year,8,1)</f>
        <v>44774</v>
      </c>
      <c r="C18" s="108"/>
      <c r="D18" s="108"/>
      <c r="E18" s="108"/>
      <c r="F18" s="108"/>
      <c r="G18" s="108"/>
      <c r="H18" s="108"/>
      <c r="I18" s="6"/>
      <c r="J18" s="119" t="s">
        <v>3</v>
      </c>
      <c r="K18" s="120"/>
      <c r="L18" s="9"/>
      <c r="M18" s="107">
        <f>DATE(year+1,2,1)</f>
        <v>44958</v>
      </c>
      <c r="N18" s="108"/>
      <c r="O18" s="108"/>
      <c r="P18" s="108"/>
      <c r="Q18" s="108"/>
      <c r="R18" s="108"/>
      <c r="S18" s="108"/>
      <c r="T18" s="9"/>
      <c r="U18" s="125" t="s">
        <v>9</v>
      </c>
      <c r="V18" s="125"/>
      <c r="Y18" s="124"/>
    </row>
    <row r="19" spans="2:25" s="4" customFormat="1" ht="11" x14ac:dyDescent="0.15">
      <c r="B19" s="20" t="str">
        <f>CHOOSE(1+MOD(startday+1-2,7),"Su","M","Tu","W","Th","F","Sa")</f>
        <v>Su</v>
      </c>
      <c r="C19" s="21" t="str">
        <f>CHOOSE(1+MOD(startday+2-2,7),"Su","M","Tu","W","Th","F","Sa")</f>
        <v>M</v>
      </c>
      <c r="D19" s="21" t="str">
        <f>CHOOSE(1+MOD(startday+3-2,7),"Su","M","Tu","W","Th","F","Sa")</f>
        <v>Tu</v>
      </c>
      <c r="E19" s="21" t="str">
        <f>CHOOSE(1+MOD(startday+4-2,7),"Su","M","Tu","W","Th","F","Sa")</f>
        <v>W</v>
      </c>
      <c r="F19" s="21" t="str">
        <f>CHOOSE(1+MOD(startday+5-2,7),"Su","M","Tu","W","Th","F","Sa")</f>
        <v>Th</v>
      </c>
      <c r="G19" s="21" t="str">
        <f>CHOOSE(1+MOD(startday+6-2,7),"Su","M","Tu","W","Th","F","Sa")</f>
        <v>F</v>
      </c>
      <c r="H19" s="20" t="str">
        <f>CHOOSE(1+MOD(startday+7-2,7),"Su","M","Tu","W","Th","F","Sa")</f>
        <v>Sa</v>
      </c>
      <c r="I19" s="9"/>
      <c r="J19" s="53" t="s">
        <v>38</v>
      </c>
      <c r="K19" s="54" t="s">
        <v>35</v>
      </c>
      <c r="L19" s="9"/>
      <c r="M19" s="20" t="str">
        <f>CHOOSE(1+MOD(startday+1-2,7),"Su","M","Tu","W","Th","F","Sa")</f>
        <v>Su</v>
      </c>
      <c r="N19" s="21" t="str">
        <f>CHOOSE(1+MOD(startday+2-2,7),"Su","M","Tu","W","Th","F","Sa")</f>
        <v>M</v>
      </c>
      <c r="O19" s="21" t="str">
        <f>CHOOSE(1+MOD(startday+3-2,7),"Su","M","Tu","W","Th","F","Sa")</f>
        <v>Tu</v>
      </c>
      <c r="P19" s="21" t="str">
        <f>CHOOSE(1+MOD(startday+4-2,7),"Su","M","Tu","W","Th","F","Sa")</f>
        <v>W</v>
      </c>
      <c r="Q19" s="21" t="str">
        <f>CHOOSE(1+MOD(startday+5-2,7),"Su","M","Tu","W","Th","F","Sa")</f>
        <v>Th</v>
      </c>
      <c r="R19" s="21" t="str">
        <f>CHOOSE(1+MOD(startday+6-2,7),"Su","M","Tu","W","Th","F","Sa")</f>
        <v>F</v>
      </c>
      <c r="S19" s="20" t="str">
        <f>CHOOSE(1+MOD(startday+7-2,7),"Su","M","Tu","W","Th","F","Sa")</f>
        <v>Sa</v>
      </c>
      <c r="T19" s="9"/>
      <c r="U19" s="56">
        <v>16</v>
      </c>
      <c r="V19" s="54" t="s">
        <v>28</v>
      </c>
      <c r="Y19" s="26"/>
    </row>
    <row r="20" spans="2:25" s="4" customFormat="1" ht="11" x14ac:dyDescent="0.15">
      <c r="B20" s="7" t="str">
        <f>IF(WEEKDAY(B18,1)=startday,B18,"")</f>
        <v/>
      </c>
      <c r="C20" s="8">
        <f>IF(B20="",IF(WEEKDAY(B18,1)=MOD(startday,7)+1,B18,""),B20+1)</f>
        <v>44774</v>
      </c>
      <c r="D20" s="8">
        <f>IF(C20="",IF(WEEKDAY(B18,1)=MOD(startday+1,7)+1,B18,""),C20+1)</f>
        <v>44775</v>
      </c>
      <c r="E20" s="8">
        <f>IF(D20="",IF(WEEKDAY(B18,1)=MOD(startday+2,7)+1,B18,""),D20+1)</f>
        <v>44776</v>
      </c>
      <c r="F20" s="8">
        <f>IF(E20="",IF(WEEKDAY(B18,1)=MOD(startday+3,7)+1,B18,""),E20+1)</f>
        <v>44777</v>
      </c>
      <c r="G20" s="8">
        <f>IF(F20="",IF(WEEKDAY(B18,1)=MOD(startday+4,7)+1,B18,""),F20+1)</f>
        <v>44778</v>
      </c>
      <c r="H20" s="7">
        <f>IF(G20="",IF(WEEKDAY(B18,1)=MOD(startday+5,7)+1,B18,""),G20+1)</f>
        <v>44779</v>
      </c>
      <c r="I20" s="9"/>
      <c r="J20" s="4" t="s">
        <v>53</v>
      </c>
      <c r="K20" s="4" t="s">
        <v>54</v>
      </c>
      <c r="L20" s="9"/>
      <c r="M20" s="7" t="str">
        <f>IF(WEEKDAY(M18,1)=startday,M18,"")</f>
        <v/>
      </c>
      <c r="N20" s="8" t="str">
        <f>IF(M20="",IF(WEEKDAY(M18,1)=MOD(startday,7)+1,M18,""),M20+1)</f>
        <v/>
      </c>
      <c r="O20" s="8" t="str">
        <f>IF(N20="",IF(WEEKDAY(M18,1)=MOD(startday+1,7)+1,M18,""),N20+1)</f>
        <v/>
      </c>
      <c r="P20" s="8">
        <f>IF(O20="",IF(WEEKDAY(M18,1)=MOD(startday+2,7)+1,M18,""),O20+1)</f>
        <v>44958</v>
      </c>
      <c r="Q20" s="8">
        <f>IF(P20="",IF(WEEKDAY(M18,1)=MOD(startday+3,7)+1,M18,""),P20+1)</f>
        <v>44959</v>
      </c>
      <c r="R20" s="8">
        <f>IF(Q20="",IF(WEEKDAY(M18,1)=MOD(startday+4,7)+1,M18,""),Q20+1)</f>
        <v>44960</v>
      </c>
      <c r="S20" s="7">
        <f>IF(R20="",IF(WEEKDAY(M18,1)=MOD(startday+5,7)+1,M18,""),R20+1)</f>
        <v>44961</v>
      </c>
      <c r="T20" s="9"/>
      <c r="U20" s="58">
        <v>17</v>
      </c>
      <c r="V20" s="4" t="s">
        <v>60</v>
      </c>
    </row>
    <row r="21" spans="2:25" s="4" customFormat="1" ht="11" x14ac:dyDescent="0.15">
      <c r="B21" s="7">
        <f>IF(H20="","",IF(MONTH(H20+1)&lt;&gt;MONTH(H20),"",H20+1))</f>
        <v>44780</v>
      </c>
      <c r="C21" s="31">
        <f>IF(B21="","",IF(MONTH(B21+1)&lt;&gt;MONTH(B21),"",B21+1))</f>
        <v>44781</v>
      </c>
      <c r="D21" s="31">
        <f>IF(C21="","",IF(MONTH(C21+1)&lt;&gt;MONTH(C21),"",C21+1))</f>
        <v>44782</v>
      </c>
      <c r="E21" s="31">
        <f>IF(D21="","",IF(MONTH(D21+1)&lt;&gt;MONTH(D21),"",D21+1))</f>
        <v>44783</v>
      </c>
      <c r="F21" s="31">
        <f t="shared" ref="F21:F25" si="7">IF(E21="","",IF(MONTH(E21+1)&lt;&gt;MONTH(E21),"",E21+1))</f>
        <v>44784</v>
      </c>
      <c r="G21" s="31">
        <f t="shared" ref="G21:G25" si="8">IF(F21="","",IF(MONTH(F21+1)&lt;&gt;MONTH(F21),"",F21+1))</f>
        <v>44785</v>
      </c>
      <c r="H21" s="7">
        <f t="shared" ref="H21:H25" si="9">IF(G21="","",IF(MONTH(G21+1)&lt;&gt;MONTH(G21),"",G21+1))</f>
        <v>44786</v>
      </c>
      <c r="I21" s="9"/>
      <c r="J21" s="55">
        <v>25</v>
      </c>
      <c r="K21" s="54" t="s">
        <v>18</v>
      </c>
      <c r="L21" s="9"/>
      <c r="M21" s="7">
        <f>IF(S20="","",IF(MONTH(S20+1)&lt;&gt;MONTH(S20),"",S20+1))</f>
        <v>44962</v>
      </c>
      <c r="N21" s="8">
        <f>IF(M21="","",IF(MONTH(M21+1)&lt;&gt;MONTH(M21),"",M21+1))</f>
        <v>44963</v>
      </c>
      <c r="O21" s="8">
        <f t="shared" ref="O21:O25" si="10">IF(N21="","",IF(MONTH(N21+1)&lt;&gt;MONTH(N21),"",N21+1))</f>
        <v>44964</v>
      </c>
      <c r="P21" s="8">
        <f>IF(O21="","",IF(MONTH(O21+1)&lt;&gt;MONTH(O21),"",O21+1))</f>
        <v>44965</v>
      </c>
      <c r="Q21" s="8">
        <f t="shared" ref="Q21:Q25" si="11">IF(P21="","",IF(MONTH(P21+1)&lt;&gt;MONTH(P21),"",P21+1))</f>
        <v>44966</v>
      </c>
      <c r="R21" s="8">
        <f t="shared" ref="R21:R25" si="12">IF(Q21="","",IF(MONTH(Q21+1)&lt;&gt;MONTH(Q21),"",Q21+1))</f>
        <v>44967</v>
      </c>
      <c r="S21" s="7">
        <f t="shared" ref="S21:S25" si="13">IF(R21="","",IF(MONTH(R21+1)&lt;&gt;MONTH(R21),"",R21+1))</f>
        <v>44968</v>
      </c>
      <c r="T21" s="9"/>
      <c r="U21" s="56">
        <v>20</v>
      </c>
      <c r="V21" s="57" t="s">
        <v>25</v>
      </c>
      <c r="Y21" s="60"/>
    </row>
    <row r="22" spans="2:25" s="4" customFormat="1" ht="11.25" customHeight="1" x14ac:dyDescent="0.15">
      <c r="B22" s="7">
        <f t="shared" ref="B22:B25" si="14">IF(H21="","",IF(MONTH(H21+1)&lt;&gt;MONTH(H21),"",H21+1))</f>
        <v>44787</v>
      </c>
      <c r="C22" s="32">
        <f t="shared" ref="C22:C25" si="15">IF(B22="","",IF(MONTH(B22+1)&lt;&gt;MONTH(B22),"",B22+1))</f>
        <v>44788</v>
      </c>
      <c r="D22" s="32">
        <f t="shared" ref="D22:F25" si="16">IF(C22="","",IF(MONTH(C22+1)&lt;&gt;MONTH(C22),"",C22+1))</f>
        <v>44789</v>
      </c>
      <c r="E22" s="32">
        <f t="shared" ref="D22:E25" si="17">IF(D22="","",IF(MONTH(D22+1)&lt;&gt;MONTH(D22),"",D22+1))</f>
        <v>44790</v>
      </c>
      <c r="F22" s="32">
        <f t="shared" si="16"/>
        <v>44791</v>
      </c>
      <c r="G22" s="32">
        <f t="shared" si="8"/>
        <v>44792</v>
      </c>
      <c r="H22" s="7">
        <f t="shared" si="9"/>
        <v>44793</v>
      </c>
      <c r="I22" s="9"/>
      <c r="J22" s="4" t="s">
        <v>66</v>
      </c>
      <c r="K22" s="4" t="s">
        <v>67</v>
      </c>
      <c r="L22" s="9"/>
      <c r="M22" s="7">
        <f t="shared" ref="M22:M25" si="18">IF(S21="","",IF(MONTH(S21+1)&lt;&gt;MONTH(S21),"",S21+1))</f>
        <v>44969</v>
      </c>
      <c r="N22" s="8">
        <f t="shared" ref="N22:N25" si="19">IF(M22="","",IF(MONTH(M22+1)&lt;&gt;MONTH(M22),"",M22+1))</f>
        <v>44970</v>
      </c>
      <c r="O22" s="8">
        <f t="shared" si="10"/>
        <v>44971</v>
      </c>
      <c r="P22" s="8">
        <f t="shared" ref="P22:P25" si="20">IF(O22="","",IF(MONTH(O22+1)&lt;&gt;MONTH(O22),"",O22+1))</f>
        <v>44972</v>
      </c>
      <c r="Q22" s="48">
        <f t="shared" si="11"/>
        <v>44973</v>
      </c>
      <c r="R22" s="34">
        <f t="shared" si="12"/>
        <v>44974</v>
      </c>
      <c r="S22" s="7">
        <f>IF(R22="","",IF(MONTH(R22+1)&lt;&gt;MONTH(R22),"",R22+1))</f>
        <v>44975</v>
      </c>
      <c r="T22" s="9"/>
      <c r="U22" s="68">
        <v>24</v>
      </c>
      <c r="V22" s="4" t="s">
        <v>52</v>
      </c>
      <c r="Y22" s="60"/>
    </row>
    <row r="23" spans="2:25" s="4" customFormat="1" ht="11" x14ac:dyDescent="0.15">
      <c r="B23" s="7">
        <f t="shared" si="14"/>
        <v>44794</v>
      </c>
      <c r="C23" s="32">
        <f t="shared" si="15"/>
        <v>44795</v>
      </c>
      <c r="D23" s="32">
        <f t="shared" si="17"/>
        <v>44796</v>
      </c>
      <c r="E23" s="32">
        <f t="shared" si="17"/>
        <v>44797</v>
      </c>
      <c r="F23" s="80">
        <f t="shared" si="7"/>
        <v>44798</v>
      </c>
      <c r="G23" s="32">
        <f t="shared" si="8"/>
        <v>44799</v>
      </c>
      <c r="H23" s="7">
        <f t="shared" si="9"/>
        <v>44800</v>
      </c>
      <c r="I23" s="9"/>
      <c r="J23" s="56">
        <v>31</v>
      </c>
      <c r="K23" s="57" t="s">
        <v>19</v>
      </c>
      <c r="L23" s="9"/>
      <c r="M23" s="7">
        <f t="shared" si="18"/>
        <v>44976</v>
      </c>
      <c r="N23" s="34">
        <f t="shared" si="19"/>
        <v>44977</v>
      </c>
      <c r="O23" s="8">
        <f t="shared" si="10"/>
        <v>44978</v>
      </c>
      <c r="P23" s="8">
        <f t="shared" si="20"/>
        <v>44979</v>
      </c>
      <c r="Q23" s="8">
        <f t="shared" si="11"/>
        <v>44980</v>
      </c>
      <c r="R23" s="93">
        <f>IF(Q23="","",IF(MONTH(Q23+1)&lt;&gt;MONTH(Q23),"",Q23+1))</f>
        <v>44981</v>
      </c>
      <c r="S23" s="7">
        <f>IF(R23="","",IF(MONTH(R23+1)&lt;&gt;MONTH(R23),"",R23+1))</f>
        <v>44982</v>
      </c>
      <c r="T23" s="9"/>
      <c r="U23" s="55">
        <v>26</v>
      </c>
      <c r="V23" s="38" t="s">
        <v>39</v>
      </c>
      <c r="Y23" s="60"/>
    </row>
    <row r="24" spans="2:25" s="4" customFormat="1" ht="11" x14ac:dyDescent="0.15">
      <c r="B24" s="7">
        <f t="shared" si="14"/>
        <v>44801</v>
      </c>
      <c r="C24" s="49">
        <f t="shared" si="15"/>
        <v>44802</v>
      </c>
      <c r="D24" s="49">
        <f t="shared" si="16"/>
        <v>44803</v>
      </c>
      <c r="E24" s="88">
        <f t="shared" si="17"/>
        <v>44804</v>
      </c>
      <c r="F24" s="77" t="str">
        <f t="shared" si="7"/>
        <v/>
      </c>
      <c r="G24" s="8" t="str">
        <f t="shared" si="8"/>
        <v/>
      </c>
      <c r="H24" s="7" t="str">
        <f t="shared" si="9"/>
        <v/>
      </c>
      <c r="I24" s="9"/>
      <c r="J24" s="61">
        <v>13</v>
      </c>
      <c r="K24" s="84" t="s">
        <v>55</v>
      </c>
      <c r="L24" s="9"/>
      <c r="M24" s="7">
        <f t="shared" si="18"/>
        <v>44983</v>
      </c>
      <c r="N24" s="8">
        <f t="shared" si="19"/>
        <v>44984</v>
      </c>
      <c r="O24" s="46">
        <f t="shared" si="10"/>
        <v>44985</v>
      </c>
      <c r="P24" s="8" t="str">
        <f t="shared" si="20"/>
        <v/>
      </c>
      <c r="Q24" s="8" t="str">
        <f t="shared" si="11"/>
        <v/>
      </c>
      <c r="R24" s="8" t="str">
        <f t="shared" si="12"/>
        <v/>
      </c>
      <c r="S24" s="7" t="str">
        <f t="shared" si="13"/>
        <v/>
      </c>
      <c r="T24" s="9"/>
      <c r="U24" s="62">
        <v>19</v>
      </c>
      <c r="V24" s="61" t="s">
        <v>17</v>
      </c>
      <c r="Y24" s="60"/>
    </row>
    <row r="25" spans="2:25" s="4" customFormat="1" ht="9" customHeight="1" x14ac:dyDescent="0.15">
      <c r="B25" s="7" t="str">
        <f t="shared" si="14"/>
        <v/>
      </c>
      <c r="C25" s="8" t="str">
        <f t="shared" si="15"/>
        <v/>
      </c>
      <c r="D25" s="8" t="str">
        <f t="shared" si="16"/>
        <v/>
      </c>
      <c r="E25" s="8" t="str">
        <f t="shared" si="17"/>
        <v/>
      </c>
      <c r="F25" s="8" t="str">
        <f t="shared" si="7"/>
        <v/>
      </c>
      <c r="G25" s="8" t="str">
        <f t="shared" si="8"/>
        <v/>
      </c>
      <c r="H25" s="7" t="str">
        <f t="shared" si="9"/>
        <v/>
      </c>
      <c r="I25" s="9"/>
      <c r="J25" s="61">
        <v>5</v>
      </c>
      <c r="K25" s="84" t="s">
        <v>56</v>
      </c>
      <c r="L25" s="9"/>
      <c r="M25" s="7" t="str">
        <f t="shared" si="18"/>
        <v/>
      </c>
      <c r="N25" s="8" t="str">
        <f t="shared" si="19"/>
        <v/>
      </c>
      <c r="O25" s="8" t="str">
        <f t="shared" si="10"/>
        <v/>
      </c>
      <c r="P25" s="8" t="str">
        <f t="shared" si="20"/>
        <v/>
      </c>
      <c r="Q25" s="8" t="str">
        <f t="shared" si="11"/>
        <v/>
      </c>
      <c r="R25" s="8" t="str">
        <f t="shared" si="12"/>
        <v/>
      </c>
      <c r="S25" s="7" t="str">
        <f t="shared" si="13"/>
        <v/>
      </c>
      <c r="T25" s="9"/>
      <c r="U25" s="62">
        <v>18</v>
      </c>
      <c r="V25" s="63" t="s">
        <v>16</v>
      </c>
      <c r="Y25" s="26"/>
    </row>
    <row r="26" spans="2:25" s="4" customFormat="1" ht="9" customHeight="1" x14ac:dyDescent="0.15">
      <c r="B26" s="98"/>
      <c r="C26" s="99"/>
      <c r="D26" s="99"/>
      <c r="E26" s="99"/>
      <c r="F26" s="99"/>
      <c r="G26" s="99"/>
      <c r="H26" s="98"/>
      <c r="I26" s="9"/>
      <c r="J26" s="62">
        <v>1</v>
      </c>
      <c r="K26" s="63" t="s">
        <v>16</v>
      </c>
      <c r="L26" s="9"/>
      <c r="M26" s="98"/>
      <c r="N26" s="99"/>
      <c r="O26" s="99"/>
      <c r="P26" s="99"/>
      <c r="Q26" s="99"/>
      <c r="R26" s="99"/>
      <c r="S26" s="98"/>
      <c r="T26" s="9"/>
      <c r="U26" s="62"/>
      <c r="V26" s="63"/>
      <c r="Y26" s="26"/>
    </row>
    <row r="27" spans="2:25" s="4" customFormat="1" ht="4.5" customHeight="1" x14ac:dyDescent="0.15">
      <c r="B27" s="9"/>
      <c r="C27" s="9"/>
      <c r="D27" s="9"/>
      <c r="E27" s="9"/>
      <c r="F27" s="9"/>
      <c r="G27" s="9"/>
      <c r="H27" s="9"/>
      <c r="I27" s="9"/>
      <c r="J27" s="1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Y27" s="26"/>
    </row>
    <row r="28" spans="2:25" s="5" customFormat="1" ht="13.5" customHeight="1" x14ac:dyDescent="0.15">
      <c r="B28" s="107">
        <f>DATE(year,9,1)</f>
        <v>44805</v>
      </c>
      <c r="C28" s="108"/>
      <c r="D28" s="108"/>
      <c r="E28" s="108"/>
      <c r="F28" s="108"/>
      <c r="G28" s="108"/>
      <c r="H28" s="108"/>
      <c r="I28" s="9"/>
      <c r="J28" s="117" t="s">
        <v>4</v>
      </c>
      <c r="K28" s="117"/>
      <c r="L28" s="9"/>
      <c r="M28" s="107">
        <f>DATE(year+1,3,1)</f>
        <v>44986</v>
      </c>
      <c r="N28" s="108"/>
      <c r="O28" s="108"/>
      <c r="P28" s="108"/>
      <c r="Q28" s="108"/>
      <c r="R28" s="108"/>
      <c r="S28" s="108"/>
      <c r="T28" s="9"/>
      <c r="U28" s="125" t="s">
        <v>10</v>
      </c>
      <c r="V28" s="125"/>
      <c r="Y28" s="124"/>
    </row>
    <row r="29" spans="2:25" s="4" customFormat="1" ht="11" x14ac:dyDescent="0.15">
      <c r="B29" s="20" t="str">
        <f>CHOOSE(1+MOD(startday+1-2,7),"Su","M","Tu","W","Th","F","Sa")</f>
        <v>Su</v>
      </c>
      <c r="C29" s="21" t="str">
        <f>CHOOSE(1+MOD(startday+2-2,7),"Su","M","Tu","W","Th","F","Sa")</f>
        <v>M</v>
      </c>
      <c r="D29" s="21" t="str">
        <f>CHOOSE(1+MOD(startday+3-2,7),"Su","M","Tu","W","Th","F","Sa")</f>
        <v>Tu</v>
      </c>
      <c r="E29" s="21" t="str">
        <f>CHOOSE(1+MOD(startday+4-2,7),"Su","M","Tu","W","Th","F","Sa")</f>
        <v>W</v>
      </c>
      <c r="F29" s="21" t="str">
        <f>CHOOSE(1+MOD(startday+5-2,7),"Su","M","Tu","W","Th","F","Sa")</f>
        <v>Th</v>
      </c>
      <c r="G29" s="21" t="str">
        <f>CHOOSE(1+MOD(startday+6-2,7),"Su","M","Tu","W","Th","F","Sa")</f>
        <v>F</v>
      </c>
      <c r="H29" s="20" t="str">
        <f>CHOOSE(1+MOD(startday+7-2,7),"Su","M","Tu","W","Th","F","Sa")</f>
        <v>Sa</v>
      </c>
      <c r="I29" s="9"/>
      <c r="J29" s="68">
        <v>2</v>
      </c>
      <c r="K29" s="57" t="s">
        <v>21</v>
      </c>
      <c r="L29" s="9"/>
      <c r="M29" s="20" t="str">
        <f>CHOOSE(1+MOD(startday+1-2,7),"Su","M","Tu","W","Th","F","Sa")</f>
        <v>Su</v>
      </c>
      <c r="N29" s="21" t="str">
        <f>CHOOSE(1+MOD(startday+2-2,7),"Su","M","Tu","W","Th","F","Sa")</f>
        <v>M</v>
      </c>
      <c r="O29" s="21" t="str">
        <f>CHOOSE(1+MOD(startday+3-2,7),"Su","M","Tu","W","Th","F","Sa")</f>
        <v>Tu</v>
      </c>
      <c r="P29" s="21" t="str">
        <f>CHOOSE(1+MOD(startday+4-2,7),"Su","M","Tu","W","Th","F","Sa")</f>
        <v>W</v>
      </c>
      <c r="Q29" s="21" t="str">
        <f>CHOOSE(1+MOD(startday+5-2,7),"Su","M","Tu","W","Th","F","Sa")</f>
        <v>Th</v>
      </c>
      <c r="R29" s="21" t="str">
        <f>CHOOSE(1+MOD(startday+6-2,7),"Su","M","Tu","W","Th","F","Sa")</f>
        <v>F</v>
      </c>
      <c r="S29" s="20" t="str">
        <f>CHOOSE(1+MOD(startday+7-2,7),"Su","M","Tu","W","Th","F","Sa")</f>
        <v>Sa</v>
      </c>
      <c r="T29" s="9"/>
      <c r="U29" s="56">
        <v>24</v>
      </c>
      <c r="V29" s="9" t="s">
        <v>31</v>
      </c>
      <c r="Y29" s="124"/>
    </row>
    <row r="30" spans="2:25" s="4" customFormat="1" ht="11" x14ac:dyDescent="0.15">
      <c r="B30" s="7" t="str">
        <f>IF(WEEKDAY(B28,1)=startday,B28,"")</f>
        <v/>
      </c>
      <c r="C30" s="8" t="str">
        <f>IF(B30="",IF(WEEKDAY(B28,1)=MOD(startday,7)+1,B28,""),B30+1)</f>
        <v/>
      </c>
      <c r="D30" s="8" t="str">
        <f>IF(C30="",IF(WEEKDAY(B28,1)=MOD(startday+1,7)+1,B28,""),C30+1)</f>
        <v/>
      </c>
      <c r="E30" s="8" t="str">
        <f>IF(D30="",IF(WEEKDAY(B28,1)=MOD(startday+2,7)+1,B28,""),D30+1)</f>
        <v/>
      </c>
      <c r="F30" s="8">
        <f>IF(E30="",IF(WEEKDAY(B28,1)=MOD(startday+3,7)+1,B28,""),E30+1)</f>
        <v>44805</v>
      </c>
      <c r="G30" s="83">
        <f>IF(F30="",IF(WEEKDAY(B28,1)=MOD(startday+4,7)+1,B28,""),F30+1)</f>
        <v>44806</v>
      </c>
      <c r="H30" s="7">
        <f>IF(G30="",IF(WEEKDAY(B28,1)=MOD(startday+5,7)+1,B28,""),G30+1)</f>
        <v>44807</v>
      </c>
      <c r="I30" s="9"/>
      <c r="J30" s="55">
        <v>5</v>
      </c>
      <c r="K30" s="55" t="s">
        <v>20</v>
      </c>
      <c r="L30" s="9"/>
      <c r="M30" s="7" t="str">
        <f>IF(WEEKDAY(M28,1)=startday,M28,"")</f>
        <v/>
      </c>
      <c r="N30" s="8" t="str">
        <f>IF(M30="",IF(WEEKDAY(M28,1)=MOD(startday,7)+1,M28,""),M30+1)</f>
        <v/>
      </c>
      <c r="O30" s="8" t="str">
        <f>IF(N30="",IF(WEEKDAY(M28,1)=MOD(startday+1,7)+1,M28,""),N30+1)</f>
        <v/>
      </c>
      <c r="P30" s="35">
        <f>IF(O30="",IF(WEEKDAY(M28,1)=MOD(startday+2,7)+1,M28,""),O30+1)</f>
        <v>44986</v>
      </c>
      <c r="Q30" s="39">
        <f>IF(P30="",IF(WEEKDAY(M28,1)=MOD(startday+3,7)+1,M28,""),P30+1)</f>
        <v>44987</v>
      </c>
      <c r="R30" s="40">
        <f>IF(Q30="",IF(WEEKDAY(M28,1)=MOD(startday+4,7)+1,M28,""),Q30+1)</f>
        <v>44988</v>
      </c>
      <c r="S30" s="7">
        <f>IF(R30="",IF(WEEKDAY(M28,1)=MOD(startday+5,7)+1,M28,""),R30+1)</f>
        <v>44989</v>
      </c>
      <c r="T30" s="9"/>
      <c r="U30" s="100">
        <v>44814</v>
      </c>
      <c r="V30" s="54" t="s">
        <v>26</v>
      </c>
      <c r="Y30" s="124"/>
    </row>
    <row r="31" spans="2:25" s="4" customFormat="1" ht="11" x14ac:dyDescent="0.15">
      <c r="B31" s="7">
        <f>IF(H30="","",IF(MONTH(H30+1)&lt;&gt;MONTH(H30),"",H30+1))</f>
        <v>44808</v>
      </c>
      <c r="C31" s="34">
        <f>IF(B31="","",IF(MONTH(B31+1)&lt;&gt;MONTH(B31),"",B31+1))</f>
        <v>44809</v>
      </c>
      <c r="D31" s="8">
        <f t="shared" ref="D31:D35" si="21">IF(C31="","",IF(MONTH(C31+1)&lt;&gt;MONTH(C31),"",C31+1))</f>
        <v>44810</v>
      </c>
      <c r="E31" s="8">
        <f>IF(D31="","",IF(MONTH(D31+1)&lt;&gt;MONTH(D31),"",D31+1))</f>
        <v>44811</v>
      </c>
      <c r="F31" s="35">
        <f t="shared" ref="F31:F35" si="22">IF(E31="","",IF(MONTH(E31+1)&lt;&gt;MONTH(E31),"",E31+1))</f>
        <v>44812</v>
      </c>
      <c r="G31" s="39">
        <f t="shared" ref="G31:G35" si="23">IF(F31="","",IF(MONTH(F31+1)&lt;&gt;MONTH(F31),"",F31+1))</f>
        <v>44813</v>
      </c>
      <c r="H31" s="41">
        <f t="shared" ref="H31:H35" si="24">IF(G31="","",IF(MONTH(G31+1)&lt;&gt;MONTH(G31),"",G31+1))</f>
        <v>44814</v>
      </c>
      <c r="I31" s="9"/>
      <c r="J31" s="56">
        <v>21</v>
      </c>
      <c r="K31" s="54" t="s">
        <v>34</v>
      </c>
      <c r="L31" s="9"/>
      <c r="M31" s="7">
        <f>IF(S30="","",IF(MONTH(S30+1)&lt;&gt;MONTH(S30),"",S30+1))</f>
        <v>44990</v>
      </c>
      <c r="N31" s="8">
        <f>IF(M31="","",IF(MONTH(M31+1)&lt;&gt;MONTH(M31),"",M31+1))</f>
        <v>44991</v>
      </c>
      <c r="O31" s="8">
        <f t="shared" ref="O31:O35" si="25">IF(N31="","",IF(MONTH(N31+1)&lt;&gt;MONTH(N31),"",N31+1))</f>
        <v>44992</v>
      </c>
      <c r="P31" s="8">
        <f>IF(O31="","",IF(MONTH(O31+1)&lt;&gt;MONTH(O31),"",O31+1))</f>
        <v>44993</v>
      </c>
      <c r="Q31" s="94">
        <f t="shared" ref="Q31:Q35" si="26">IF(P31="","",IF(MONTH(P31+1)&lt;&gt;MONTH(P31),"",P31+1))</f>
        <v>44994</v>
      </c>
      <c r="R31" s="34">
        <f t="shared" ref="R31:R35" si="27">IF(Q31="","",IF(MONTH(Q31+1)&lt;&gt;MONTH(Q31),"",Q31+1))</f>
        <v>44995</v>
      </c>
      <c r="S31" s="7">
        <f t="shared" ref="S31:S35" si="28">IF(R31="","",IF(MONTH(R31+1)&lt;&gt;MONTH(R31),"",R31+1))</f>
        <v>44996</v>
      </c>
      <c r="T31" s="9"/>
      <c r="U31" s="56">
        <v>21</v>
      </c>
      <c r="V31" s="54" t="s">
        <v>30</v>
      </c>
      <c r="Y31" s="124"/>
    </row>
    <row r="32" spans="2:25" s="4" customFormat="1" ht="11" x14ac:dyDescent="0.15">
      <c r="B32" s="7">
        <f t="shared" ref="B32:B35" si="29">IF(H31="","",IF(MONTH(H31+1)&lt;&gt;MONTH(H31),"",H31+1))</f>
        <v>44815</v>
      </c>
      <c r="C32" s="8">
        <f t="shared" ref="C32:C35" si="30">IF(B32="","",IF(MONTH(B32+1)&lt;&gt;MONTH(B32),"",B32+1))</f>
        <v>44816</v>
      </c>
      <c r="D32" s="8">
        <f t="shared" si="21"/>
        <v>44817</v>
      </c>
      <c r="E32" s="8">
        <f t="shared" ref="E32:E35" si="31">IF(D32="","",IF(MONTH(D32+1)&lt;&gt;MONTH(D32),"",D32+1))</f>
        <v>44818</v>
      </c>
      <c r="F32" s="8">
        <f t="shared" si="22"/>
        <v>44819</v>
      </c>
      <c r="G32" s="36">
        <f t="shared" si="23"/>
        <v>44820</v>
      </c>
      <c r="H32" s="7">
        <f t="shared" si="24"/>
        <v>44821</v>
      </c>
      <c r="I32" s="9"/>
      <c r="J32" s="55">
        <v>29</v>
      </c>
      <c r="K32" s="57" t="s">
        <v>21</v>
      </c>
      <c r="L32" s="9"/>
      <c r="M32" s="7">
        <f t="shared" ref="M32:M35" si="32">IF(S31="","",IF(MONTH(S31+1)&lt;&gt;MONTH(S31),"",S31+1))</f>
        <v>44997</v>
      </c>
      <c r="N32" s="8">
        <f t="shared" ref="N32:N35" si="33">IF(M32="","",IF(MONTH(M32+1)&lt;&gt;MONTH(M32),"",M32+1))</f>
        <v>44998</v>
      </c>
      <c r="O32" s="8">
        <f t="shared" si="25"/>
        <v>44999</v>
      </c>
      <c r="P32" s="8">
        <f t="shared" ref="P32:P35" si="34">IF(O32="","",IF(MONTH(O32+1)&lt;&gt;MONTH(O32),"",O32+1))</f>
        <v>45000</v>
      </c>
      <c r="Q32" s="37">
        <f t="shared" si="26"/>
        <v>45001</v>
      </c>
      <c r="R32" s="8">
        <f t="shared" si="27"/>
        <v>45002</v>
      </c>
      <c r="S32" s="7">
        <f t="shared" si="28"/>
        <v>45003</v>
      </c>
      <c r="T32" s="9"/>
      <c r="U32" s="55" t="s">
        <v>44</v>
      </c>
      <c r="V32" s="57" t="s">
        <v>29</v>
      </c>
      <c r="Y32" s="124"/>
    </row>
    <row r="33" spans="2:25" s="4" customFormat="1" ht="11" x14ac:dyDescent="0.15">
      <c r="B33" s="7">
        <f>IF(H32="","",IF(MONTH(H32+1)&lt;&gt;MONTH(H32),"",H32+1))</f>
        <v>44822</v>
      </c>
      <c r="C33" s="8">
        <f t="shared" si="30"/>
        <v>44823</v>
      </c>
      <c r="D33" s="8">
        <f t="shared" si="21"/>
        <v>44824</v>
      </c>
      <c r="E33" s="48">
        <f t="shared" si="31"/>
        <v>44825</v>
      </c>
      <c r="F33" s="8">
        <f t="shared" si="22"/>
        <v>44826</v>
      </c>
      <c r="G33" s="81">
        <f t="shared" si="23"/>
        <v>44827</v>
      </c>
      <c r="H33" s="7">
        <f t="shared" si="24"/>
        <v>44828</v>
      </c>
      <c r="I33" s="9"/>
      <c r="J33" s="56">
        <v>30</v>
      </c>
      <c r="K33" s="56" t="s">
        <v>57</v>
      </c>
      <c r="L33" s="9"/>
      <c r="M33" s="7">
        <f>IF(S32="","",IF(MONTH(S32+1)&lt;&gt;MONTH(S32),"",S32+1))</f>
        <v>45004</v>
      </c>
      <c r="N33" s="8">
        <f t="shared" si="33"/>
        <v>45005</v>
      </c>
      <c r="O33" s="8">
        <f t="shared" si="25"/>
        <v>45006</v>
      </c>
      <c r="P33" s="67">
        <f t="shared" si="34"/>
        <v>45007</v>
      </c>
      <c r="Q33" s="89">
        <f t="shared" si="26"/>
        <v>45008</v>
      </c>
      <c r="R33" s="90">
        <f t="shared" si="27"/>
        <v>45009</v>
      </c>
      <c r="S33" s="7">
        <f t="shared" si="28"/>
        <v>45010</v>
      </c>
      <c r="T33" s="9"/>
      <c r="U33" s="70">
        <v>18</v>
      </c>
      <c r="V33" s="84" t="s">
        <v>55</v>
      </c>
      <c r="Y33" s="26"/>
    </row>
    <row r="34" spans="2:25" s="4" customFormat="1" ht="11" x14ac:dyDescent="0.15">
      <c r="B34" s="7">
        <f t="shared" si="29"/>
        <v>44829</v>
      </c>
      <c r="C34" s="8">
        <f t="shared" si="30"/>
        <v>44830</v>
      </c>
      <c r="D34" s="31">
        <f t="shared" si="21"/>
        <v>44831</v>
      </c>
      <c r="E34" s="8">
        <f t="shared" si="31"/>
        <v>44832</v>
      </c>
      <c r="F34" s="46">
        <f t="shared" si="22"/>
        <v>44833</v>
      </c>
      <c r="G34" s="82">
        <f t="shared" si="23"/>
        <v>44834</v>
      </c>
      <c r="H34" s="7" t="str">
        <f t="shared" si="24"/>
        <v/>
      </c>
      <c r="I34" s="9"/>
      <c r="J34" s="64">
        <v>21</v>
      </c>
      <c r="K34" s="84" t="s">
        <v>17</v>
      </c>
      <c r="L34" s="9"/>
      <c r="M34" s="7">
        <f t="shared" si="32"/>
        <v>45011</v>
      </c>
      <c r="N34" s="34">
        <f t="shared" si="33"/>
        <v>45012</v>
      </c>
      <c r="O34" s="34">
        <f t="shared" si="25"/>
        <v>45013</v>
      </c>
      <c r="P34" s="51">
        <f t="shared" si="34"/>
        <v>45014</v>
      </c>
      <c r="Q34" s="52">
        <f t="shared" si="26"/>
        <v>45015</v>
      </c>
      <c r="R34" s="47">
        <f t="shared" si="27"/>
        <v>45016</v>
      </c>
      <c r="S34" s="7" t="str">
        <f t="shared" si="28"/>
        <v/>
      </c>
      <c r="T34" s="9"/>
      <c r="U34" s="70">
        <v>17</v>
      </c>
      <c r="V34" s="84" t="s">
        <v>61</v>
      </c>
      <c r="Y34" s="26"/>
    </row>
    <row r="35" spans="2:25" s="4" customFormat="1" ht="9" customHeight="1" x14ac:dyDescent="0.15">
      <c r="B35" s="7" t="str">
        <f t="shared" si="29"/>
        <v/>
      </c>
      <c r="C35" s="8" t="str">
        <f t="shared" si="30"/>
        <v/>
      </c>
      <c r="D35" s="8" t="str">
        <f t="shared" si="21"/>
        <v/>
      </c>
      <c r="E35" s="8" t="str">
        <f t="shared" si="31"/>
        <v/>
      </c>
      <c r="F35" s="8" t="str">
        <f t="shared" si="22"/>
        <v/>
      </c>
      <c r="G35" s="8" t="str">
        <f t="shared" si="23"/>
        <v/>
      </c>
      <c r="H35" s="7" t="str">
        <f t="shared" si="24"/>
        <v/>
      </c>
      <c r="I35" s="9"/>
      <c r="J35" s="64">
        <v>20</v>
      </c>
      <c r="K35" s="84" t="s">
        <v>58</v>
      </c>
      <c r="L35" s="9"/>
      <c r="M35" s="7" t="str">
        <f t="shared" si="32"/>
        <v/>
      </c>
      <c r="N35" s="8" t="str">
        <f t="shared" si="33"/>
        <v/>
      </c>
      <c r="O35" s="8" t="str">
        <f t="shared" si="25"/>
        <v/>
      </c>
      <c r="P35" s="8" t="str">
        <f t="shared" si="34"/>
        <v/>
      </c>
      <c r="Q35" s="36" t="str">
        <f t="shared" si="26"/>
        <v/>
      </c>
      <c r="R35" s="8" t="str">
        <f t="shared" si="27"/>
        <v/>
      </c>
      <c r="S35" s="7" t="str">
        <f t="shared" si="28"/>
        <v/>
      </c>
      <c r="T35" s="9"/>
      <c r="U35" s="62">
        <v>17</v>
      </c>
      <c r="V35" s="63" t="s">
        <v>16</v>
      </c>
    </row>
    <row r="36" spans="2:25" s="4" customFormat="1" ht="7" customHeight="1" x14ac:dyDescent="0.15">
      <c r="B36" s="9"/>
      <c r="C36" s="9"/>
      <c r="D36" s="9"/>
      <c r="E36" s="9"/>
      <c r="F36" s="9"/>
      <c r="G36" s="9"/>
      <c r="H36" s="9"/>
      <c r="I36" s="9"/>
      <c r="J36" s="62">
        <v>20</v>
      </c>
      <c r="K36" s="63" t="s">
        <v>16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5" s="5" customFormat="1" ht="13.5" customHeight="1" x14ac:dyDescent="0.15">
      <c r="B37" s="107">
        <f>DATE(year,10,1)</f>
        <v>44835</v>
      </c>
      <c r="C37" s="108"/>
      <c r="D37" s="108"/>
      <c r="E37" s="108"/>
      <c r="F37" s="108"/>
      <c r="G37" s="108"/>
      <c r="H37" s="108"/>
      <c r="I37" s="9"/>
      <c r="J37" s="117" t="s">
        <v>5</v>
      </c>
      <c r="K37" s="117"/>
      <c r="L37" s="9"/>
      <c r="M37" s="107">
        <f>DATE(year+1,4,1)</f>
        <v>45017</v>
      </c>
      <c r="N37" s="108"/>
      <c r="O37" s="108"/>
      <c r="P37" s="108"/>
      <c r="Q37" s="108"/>
      <c r="R37" s="108"/>
      <c r="S37" s="108"/>
      <c r="T37" s="9"/>
      <c r="U37" s="125" t="s">
        <v>11</v>
      </c>
      <c r="V37" s="125"/>
    </row>
    <row r="38" spans="2:25" s="4" customFormat="1" ht="11" x14ac:dyDescent="0.15">
      <c r="B38" s="20" t="str">
        <f>CHOOSE(1+MOD(startday+1-2,7),"Su","M","Tu","W","Th","F","Sa")</f>
        <v>Su</v>
      </c>
      <c r="C38" s="21" t="str">
        <f>CHOOSE(1+MOD(startday+2-2,7),"Su","M","Tu","W","Th","F","Sa")</f>
        <v>M</v>
      </c>
      <c r="D38" s="21" t="str">
        <f>CHOOSE(1+MOD(startday+3-2,7),"Su","M","Tu","W","Th","F","Sa")</f>
        <v>Tu</v>
      </c>
      <c r="E38" s="21" t="str">
        <f>CHOOSE(1+MOD(startday+4-2,7),"Su","M","Tu","W","Th","F","Sa")</f>
        <v>W</v>
      </c>
      <c r="F38" s="21" t="str">
        <f>CHOOSE(1+MOD(startday+5-2,7),"Su","M","Tu","W","Th","F","Sa")</f>
        <v>Th</v>
      </c>
      <c r="G38" s="21" t="str">
        <f>CHOOSE(1+MOD(startday+6-2,7),"Su","M","Tu","W","Th","F","Sa")</f>
        <v>F</v>
      </c>
      <c r="H38" s="20" t="str">
        <f>CHOOSE(1+MOD(startday+7-2,7),"Su","M","Tu","W","Th","F","Sa")</f>
        <v>Sa</v>
      </c>
      <c r="I38" s="9"/>
      <c r="L38" s="9"/>
      <c r="M38" s="20" t="str">
        <f>CHOOSE(1+MOD(startday+1-2,7),"Su","M","Tu","W","Th","F","Sa")</f>
        <v>Su</v>
      </c>
      <c r="N38" s="21" t="str">
        <f>CHOOSE(1+MOD(startday+2-2,7),"Su","M","Tu","W","Th","F","Sa")</f>
        <v>M</v>
      </c>
      <c r="O38" s="21" t="str">
        <f>CHOOSE(1+MOD(startday+3-2,7),"Su","M","Tu","W","Th","F","Sa")</f>
        <v>Tu</v>
      </c>
      <c r="P38" s="21" t="str">
        <f>CHOOSE(1+MOD(startday+4-2,7),"Su","M","Tu","W","Th","F","Sa")</f>
        <v>W</v>
      </c>
      <c r="Q38" s="21" t="str">
        <f>CHOOSE(1+MOD(startday+5-2,7),"Su","M","Tu","W","Th","F","Sa")</f>
        <v>Th</v>
      </c>
      <c r="R38" s="21" t="str">
        <f>CHOOSE(1+MOD(startday+6-2,7),"Su","M","Tu","W","Th","F","Sa")</f>
        <v>F</v>
      </c>
      <c r="S38" s="20" t="str">
        <f>CHOOSE(1+MOD(startday+7-2,7),"Su","M","Tu","W","Th","F","Sa")</f>
        <v>Sa</v>
      </c>
      <c r="T38" s="9"/>
      <c r="Y38" s="45"/>
    </row>
    <row r="39" spans="2:25" s="4" customFormat="1" ht="11" x14ac:dyDescent="0.15">
      <c r="B39" s="7" t="str">
        <f>IF(WEEKDAY(B37,1)=startday,B37,"")</f>
        <v/>
      </c>
      <c r="C39" s="8" t="str">
        <f>IF(B39="",IF(WEEKDAY(B37,1)=MOD(startday,7)+1,B37,""),B39+1)</f>
        <v/>
      </c>
      <c r="D39" s="8" t="str">
        <f>IF(C39="",IF(WEEKDAY(B37,1)=MOD(startday+1,7)+1,B37,""),C39+1)</f>
        <v/>
      </c>
      <c r="E39" s="8" t="str">
        <f>IF(D39="",IF(WEEKDAY(B37,1)=MOD(startday+2,7)+1,B37,""),D39+1)</f>
        <v/>
      </c>
      <c r="F39" s="8" t="str">
        <f>IF(E39="",IF(WEEKDAY(B37,1)=MOD(startday+3,7)+1,B37,""),E39+1)</f>
        <v/>
      </c>
      <c r="G39" s="8" t="str">
        <f>IF(F39="",IF(WEEKDAY(B37,1)=MOD(startday+4,7)+1,B37,""),F39+1)</f>
        <v/>
      </c>
      <c r="H39" s="7">
        <f>IF(G39="",IF(WEEKDAY(B37,1)=MOD(startday+5,7)+1,B37,""),G39+1)</f>
        <v>44835</v>
      </c>
      <c r="I39" s="9"/>
      <c r="L39" s="9"/>
      <c r="M39" s="7" t="str">
        <f>IF(WEEKDAY(M37,1)=startday,M37,"")</f>
        <v/>
      </c>
      <c r="N39" s="32" t="str">
        <f>IF(M39="",IF(WEEKDAY(M37,1)=MOD(startday,7)+1,M37,""),M39+1)</f>
        <v/>
      </c>
      <c r="O39" s="8" t="str">
        <f>IF(N39="",IF(WEEKDAY(M37,1)=MOD(startday+1,7)+1,M37,""),N39+1)</f>
        <v/>
      </c>
      <c r="P39" s="8" t="str">
        <f>IF(O39="",IF(WEEKDAY(M37,1)=MOD(startday+2,7)+1,M37,""),O39+1)</f>
        <v/>
      </c>
      <c r="Q39" s="8" t="str">
        <f>IF(P39="",IF(WEEKDAY(M37,1)=MOD(startday+3,7)+1,M37,""),P39+1)</f>
        <v/>
      </c>
      <c r="R39" s="8" t="str">
        <f>IF(Q39="",IF(WEEKDAY(M37,1)=MOD(startday+4,7)+1,M37,""),Q39+1)</f>
        <v/>
      </c>
      <c r="S39" s="7">
        <f>IF(R39="",IF(WEEKDAY(M37,1)=MOD(startday+5,7)+1,M37,""),R39+1)</f>
        <v>45017</v>
      </c>
      <c r="T39" s="9"/>
      <c r="U39" s="59" t="s">
        <v>45</v>
      </c>
      <c r="V39" s="56" t="s">
        <v>68</v>
      </c>
      <c r="W39" s="9"/>
      <c r="Y39" s="45"/>
    </row>
    <row r="40" spans="2:25" s="4" customFormat="1" ht="11" x14ac:dyDescent="0.15">
      <c r="B40" s="7">
        <f>IF(H39="","",IF(MONTH(H39+1)&lt;&gt;MONTH(H39),"",H39+1))</f>
        <v>44836</v>
      </c>
      <c r="C40" s="8">
        <f>IF(B40="","",IF(MONTH(B40+1)&lt;&gt;MONTH(B40),"",B40+1))</f>
        <v>44837</v>
      </c>
      <c r="D40" s="8">
        <f t="shared" ref="D40:D44" si="35">IF(C40="","",IF(MONTH(C40+1)&lt;&gt;MONTH(C40),"",C40+1))</f>
        <v>44838</v>
      </c>
      <c r="E40" s="8">
        <f>IF(D40="","",IF(MONTH(D40+1)&lt;&gt;MONTH(D40),"",D40+1))</f>
        <v>44839</v>
      </c>
      <c r="F40" s="8">
        <f t="shared" ref="F40:F44" si="36">IF(E40="","",IF(MONTH(E40+1)&lt;&gt;MONTH(E40),"",E40+1))</f>
        <v>44840</v>
      </c>
      <c r="G40" s="8">
        <f t="shared" ref="G40:G44" si="37">IF(F40="","",IF(MONTH(F40+1)&lt;&gt;MONTH(F40),"",F40+1))</f>
        <v>44841</v>
      </c>
      <c r="H40" s="7">
        <f t="shared" ref="H40:H44" si="38">IF(G40="","",IF(MONTH(G40+1)&lt;&gt;MONTH(G40),"",G40+1))</f>
        <v>44842</v>
      </c>
      <c r="I40" s="9"/>
      <c r="J40" s="54" t="s">
        <v>33</v>
      </c>
      <c r="K40" s="54" t="s">
        <v>27</v>
      </c>
      <c r="L40" s="9"/>
      <c r="M40" s="7">
        <f>IF(S39="","",IF(MONTH(S39+1)&lt;&gt;MONTH(S39),"",S39+1))</f>
        <v>45018</v>
      </c>
      <c r="N40" s="34">
        <f>IF(M40="","",IF(MONTH(M40+1)&lt;&gt;MONTH(M40),"",M40+1))</f>
        <v>45019</v>
      </c>
      <c r="O40" s="8">
        <f t="shared" ref="O40:O44" si="39">IF(N40="","",IF(MONTH(N40+1)&lt;&gt;MONTH(N40),"",N40+1))</f>
        <v>45020</v>
      </c>
      <c r="P40" s="8">
        <f>IF(O40="","",IF(MONTH(O40+1)&lt;&gt;MONTH(O40),"",O40+1))</f>
        <v>45021</v>
      </c>
      <c r="Q40" s="8">
        <f t="shared" ref="Q40:Q44" si="40">IF(P40="","",IF(MONTH(P40+1)&lt;&gt;MONTH(P40),"",P40+1))</f>
        <v>45022</v>
      </c>
      <c r="R40" s="8">
        <f t="shared" ref="R40:R44" si="41">IF(Q40="","",IF(MONTH(Q40+1)&lt;&gt;MONTH(Q40),"",Q40+1))</f>
        <v>45023</v>
      </c>
      <c r="S40" s="7">
        <f t="shared" ref="S40:S44" si="42">IF(R40="","",IF(MONTH(R40+1)&lt;&gt;MONTH(R40),"",R40+1))</f>
        <v>45024</v>
      </c>
      <c r="T40" s="9"/>
      <c r="U40" s="76">
        <v>44848</v>
      </c>
      <c r="V40" s="4" t="s">
        <v>46</v>
      </c>
      <c r="Y40" s="45"/>
    </row>
    <row r="41" spans="2:25" s="4" customFormat="1" ht="11" x14ac:dyDescent="0.15">
      <c r="B41" s="7">
        <f t="shared" ref="B41:B44" si="43">IF(H40="","",IF(MONTH(H40+1)&lt;&gt;MONTH(H40),"",H40+1))</f>
        <v>44843</v>
      </c>
      <c r="C41" s="8">
        <f t="shared" ref="C41:C44" si="44">IF(B41="","",IF(MONTH(B41+1)&lt;&gt;MONTH(B41),"",B41+1))</f>
        <v>44844</v>
      </c>
      <c r="D41" s="8">
        <f t="shared" si="35"/>
        <v>44845</v>
      </c>
      <c r="E41" s="86">
        <f t="shared" ref="E41:E44" si="45">IF(D41="","",IF(MONTH(D41+1)&lt;&gt;MONTH(D41),"",D41+1))</f>
        <v>44846</v>
      </c>
      <c r="F41" s="37">
        <f t="shared" si="36"/>
        <v>44847</v>
      </c>
      <c r="G41" s="37">
        <f t="shared" si="37"/>
        <v>44848</v>
      </c>
      <c r="H41" s="7">
        <f t="shared" si="38"/>
        <v>44849</v>
      </c>
      <c r="I41" s="9"/>
      <c r="J41" s="56">
        <v>28</v>
      </c>
      <c r="K41" s="71" t="s">
        <v>39</v>
      </c>
      <c r="L41" s="9"/>
      <c r="M41" s="7">
        <f t="shared" ref="M41:M44" si="46">IF(S40="","",IF(MONTH(S40+1)&lt;&gt;MONTH(S40),"",S40+1))</f>
        <v>45025</v>
      </c>
      <c r="N41" s="78">
        <f t="shared" ref="N41:N44" si="47">IF(M41="","",IF(MONTH(M41+1)&lt;&gt;MONTH(M41),"",M41+1))</f>
        <v>45026</v>
      </c>
      <c r="O41" s="50">
        <f t="shared" si="39"/>
        <v>45027</v>
      </c>
      <c r="P41" s="50">
        <f t="shared" ref="P41:P44" si="48">IF(O41="","",IF(MONTH(O41+1)&lt;&gt;MONTH(O41),"",O41+1))</f>
        <v>45028</v>
      </c>
      <c r="Q41" s="50">
        <f t="shared" si="40"/>
        <v>45029</v>
      </c>
      <c r="R41" s="50">
        <f t="shared" si="41"/>
        <v>45030</v>
      </c>
      <c r="S41" s="7">
        <f t="shared" si="42"/>
        <v>45031</v>
      </c>
      <c r="T41" s="9"/>
      <c r="U41" s="58">
        <v>28</v>
      </c>
      <c r="V41" s="38" t="s">
        <v>42</v>
      </c>
      <c r="Y41" s="45"/>
    </row>
    <row r="42" spans="2:25" s="4" customFormat="1" ht="11" x14ac:dyDescent="0.15">
      <c r="B42" s="7">
        <f t="shared" si="43"/>
        <v>44850</v>
      </c>
      <c r="C42" s="8">
        <f t="shared" si="44"/>
        <v>44851</v>
      </c>
      <c r="D42" s="85">
        <f t="shared" si="35"/>
        <v>44852</v>
      </c>
      <c r="E42" s="75">
        <f t="shared" si="45"/>
        <v>44853</v>
      </c>
      <c r="F42" s="75">
        <f t="shared" si="36"/>
        <v>44854</v>
      </c>
      <c r="G42" s="75">
        <f t="shared" si="37"/>
        <v>44855</v>
      </c>
      <c r="H42" s="41">
        <f t="shared" si="38"/>
        <v>44856</v>
      </c>
      <c r="I42" s="9"/>
      <c r="L42" s="9"/>
      <c r="M42" s="7">
        <f t="shared" si="46"/>
        <v>45032</v>
      </c>
      <c r="N42" s="8">
        <f t="shared" si="47"/>
        <v>45033</v>
      </c>
      <c r="O42" s="8">
        <f t="shared" si="39"/>
        <v>45034</v>
      </c>
      <c r="P42" s="8">
        <f t="shared" si="48"/>
        <v>45035</v>
      </c>
      <c r="Q42" s="8">
        <f t="shared" si="40"/>
        <v>45036</v>
      </c>
      <c r="R42" s="8">
        <f t="shared" si="41"/>
        <v>45037</v>
      </c>
      <c r="S42" s="7">
        <f t="shared" si="42"/>
        <v>45038</v>
      </c>
      <c r="T42" s="9"/>
      <c r="Y42" s="45"/>
    </row>
    <row r="43" spans="2:25" s="4" customFormat="1" ht="11" x14ac:dyDescent="0.15">
      <c r="B43" s="7">
        <f t="shared" si="43"/>
        <v>44857</v>
      </c>
      <c r="C43" s="8">
        <f t="shared" si="44"/>
        <v>44858</v>
      </c>
      <c r="D43" s="8">
        <f t="shared" si="35"/>
        <v>44859</v>
      </c>
      <c r="E43" s="42">
        <f t="shared" si="45"/>
        <v>44860</v>
      </c>
      <c r="F43" s="43">
        <f t="shared" si="36"/>
        <v>44861</v>
      </c>
      <c r="G43" s="44">
        <f t="shared" si="37"/>
        <v>44862</v>
      </c>
      <c r="H43" s="7">
        <f t="shared" si="38"/>
        <v>44863</v>
      </c>
      <c r="I43" s="9"/>
      <c r="J43" s="65">
        <v>19</v>
      </c>
      <c r="K43" s="61" t="s">
        <v>17</v>
      </c>
      <c r="L43" s="9"/>
      <c r="M43" s="7">
        <f t="shared" si="46"/>
        <v>45039</v>
      </c>
      <c r="N43" s="8">
        <f t="shared" si="47"/>
        <v>45040</v>
      </c>
      <c r="O43" s="8">
        <f>IF(N43="","",IF(MONTH(N43+1)&lt;&gt;MONTH(N43),"",N43+1))</f>
        <v>45041</v>
      </c>
      <c r="P43" s="8">
        <f t="shared" si="48"/>
        <v>45042</v>
      </c>
      <c r="Q43" s="8">
        <f t="shared" si="40"/>
        <v>45043</v>
      </c>
      <c r="R43" s="77">
        <f t="shared" si="41"/>
        <v>45044</v>
      </c>
      <c r="S43" s="7">
        <f t="shared" si="42"/>
        <v>45045</v>
      </c>
      <c r="T43" s="9"/>
      <c r="U43" s="62">
        <v>20</v>
      </c>
      <c r="V43" s="61" t="s">
        <v>17</v>
      </c>
      <c r="Y43" s="26"/>
    </row>
    <row r="44" spans="2:25" s="4" customFormat="1" ht="9" customHeight="1" x14ac:dyDescent="0.15">
      <c r="B44" s="7">
        <f t="shared" si="43"/>
        <v>44864</v>
      </c>
      <c r="C44" s="8">
        <f t="shared" si="44"/>
        <v>44865</v>
      </c>
      <c r="D44" s="8" t="str">
        <f t="shared" si="35"/>
        <v/>
      </c>
      <c r="E44" s="8" t="str">
        <f t="shared" si="45"/>
        <v/>
      </c>
      <c r="F44" s="36" t="str">
        <f t="shared" si="36"/>
        <v/>
      </c>
      <c r="G44" s="8" t="str">
        <f t="shared" si="37"/>
        <v/>
      </c>
      <c r="H44" s="7" t="str">
        <f t="shared" si="38"/>
        <v/>
      </c>
      <c r="I44" s="9"/>
      <c r="J44" s="66">
        <v>18</v>
      </c>
      <c r="K44" s="63" t="s">
        <v>16</v>
      </c>
      <c r="L44" s="9"/>
      <c r="M44" s="7">
        <f t="shared" si="46"/>
        <v>45046</v>
      </c>
      <c r="N44" s="8" t="str">
        <f t="shared" si="47"/>
        <v/>
      </c>
      <c r="O44" s="8" t="str">
        <f t="shared" si="39"/>
        <v/>
      </c>
      <c r="P44" s="8" t="str">
        <f t="shared" si="48"/>
        <v/>
      </c>
      <c r="Q44" s="8" t="str">
        <f t="shared" si="40"/>
        <v/>
      </c>
      <c r="R44" s="8" t="str">
        <f t="shared" si="41"/>
        <v/>
      </c>
      <c r="S44" s="7" t="str">
        <f t="shared" si="42"/>
        <v/>
      </c>
      <c r="T44" s="9"/>
      <c r="U44" s="62">
        <v>19</v>
      </c>
      <c r="V44" s="63" t="s">
        <v>16</v>
      </c>
      <c r="Y44" s="26"/>
    </row>
    <row r="45" spans="2:25" s="4" customFormat="1" ht="4.5" customHeight="1" x14ac:dyDescent="0.15">
      <c r="B45" s="9"/>
      <c r="C45" s="9"/>
      <c r="D45" s="9"/>
      <c r="E45" s="9"/>
      <c r="F45" s="9"/>
      <c r="G45" s="9"/>
      <c r="H45" s="9"/>
      <c r="I45" s="9"/>
      <c r="J45" s="1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Y45" s="26"/>
    </row>
    <row r="46" spans="2:25" s="5" customFormat="1" ht="11" x14ac:dyDescent="0.15">
      <c r="B46" s="107">
        <f>DATE(year,11,1)</f>
        <v>44866</v>
      </c>
      <c r="C46" s="108"/>
      <c r="D46" s="108"/>
      <c r="E46" s="108"/>
      <c r="F46" s="108"/>
      <c r="G46" s="108"/>
      <c r="H46" s="108"/>
      <c r="I46" s="9"/>
      <c r="J46" s="117" t="s">
        <v>6</v>
      </c>
      <c r="K46" s="117"/>
      <c r="L46" s="9"/>
      <c r="M46" s="107">
        <f>DATE(year+1,5,1)</f>
        <v>45047</v>
      </c>
      <c r="N46" s="108"/>
      <c r="O46" s="108"/>
      <c r="P46" s="108"/>
      <c r="Q46" s="108"/>
      <c r="R46" s="108"/>
      <c r="S46" s="108"/>
      <c r="T46" s="9"/>
      <c r="U46" s="125" t="s">
        <v>12</v>
      </c>
      <c r="V46" s="125"/>
      <c r="Y46" s="27"/>
    </row>
    <row r="47" spans="2:25" s="4" customFormat="1" ht="11" x14ac:dyDescent="0.15">
      <c r="B47" s="20" t="str">
        <f>CHOOSE(1+MOD(startday+1-2,7),"Su","M","Tu","W","Th","F","Sa")</f>
        <v>Su</v>
      </c>
      <c r="C47" s="21" t="str">
        <f>CHOOSE(1+MOD(startday+2-2,7),"Su","M","Tu","W","Th","F","Sa")</f>
        <v>M</v>
      </c>
      <c r="D47" s="21" t="str">
        <f>CHOOSE(1+MOD(startday+3-2,7),"Su","M","Tu","W","Th","F","Sa")</f>
        <v>Tu</v>
      </c>
      <c r="E47" s="21" t="str">
        <f>CHOOSE(1+MOD(startday+4-2,7),"Su","M","Tu","W","Th","F","Sa")</f>
        <v>W</v>
      </c>
      <c r="F47" s="21" t="str">
        <f>CHOOSE(1+MOD(startday+5-2,7),"Su","M","Tu","W","Th","F","Sa")</f>
        <v>Th</v>
      </c>
      <c r="G47" s="21" t="str">
        <f>CHOOSE(1+MOD(startday+6-2,7),"Su","M","Tu","W","Th","F","Sa")</f>
        <v>F</v>
      </c>
      <c r="H47" s="20" t="str">
        <f>CHOOSE(1+MOD(startday+7-2,7),"Su","M","Tu","W","Th","F","Sa")</f>
        <v>Sa</v>
      </c>
      <c r="I47" s="9"/>
      <c r="J47" s="56"/>
      <c r="K47" s="56"/>
      <c r="L47" s="9"/>
      <c r="M47" s="20" t="str">
        <f>CHOOSE(1+MOD(startday+1-2,7),"Su","M","Tu","W","Th","F","Sa")</f>
        <v>Su</v>
      </c>
      <c r="N47" s="21" t="str">
        <f>CHOOSE(1+MOD(startday+2-2,7),"Su","M","Tu","W","Th","F","Sa")</f>
        <v>M</v>
      </c>
      <c r="O47" s="21" t="str">
        <f>CHOOSE(1+MOD(startday+3-2,7),"Su","M","Tu","W","Th","F","Sa")</f>
        <v>Tu</v>
      </c>
      <c r="P47" s="21" t="str">
        <f>CHOOSE(1+MOD(startday+4-2,7),"Su","M","Tu","W","Th","F","Sa")</f>
        <v>W</v>
      </c>
      <c r="Q47" s="21" t="str">
        <f>CHOOSE(1+MOD(startday+5-2,7),"Su","M","Tu","W","Th","F","Sa")</f>
        <v>Th</v>
      </c>
      <c r="R47" s="21" t="str">
        <f>CHOOSE(1+MOD(startday+6-2,7),"Su","M","Tu","W","Th","F","Sa")</f>
        <v>F</v>
      </c>
      <c r="S47" s="20" t="str">
        <f>CHOOSE(1+MOD(startday+7-2,7),"Su","M","Tu","W","Th","F","Sa")</f>
        <v>Sa</v>
      </c>
      <c r="T47" s="9"/>
      <c r="U47" s="54"/>
      <c r="V47" s="54"/>
      <c r="Y47" s="26"/>
    </row>
    <row r="48" spans="2:25" s="4" customFormat="1" ht="11" x14ac:dyDescent="0.15">
      <c r="B48" s="7" t="str">
        <f>IF(WEEKDAY(B46,1)=startday,B46,"")</f>
        <v/>
      </c>
      <c r="C48" s="8" t="str">
        <f>IF(B48="",IF(WEEKDAY(B46,1)=MOD(startday,7)+1,B46,""),B48+1)</f>
        <v/>
      </c>
      <c r="D48" s="8">
        <f>IF(C48="",IF(WEEKDAY(B46,1)=MOD(startday+1,7)+1,B46,""),C48+1)</f>
        <v>44866</v>
      </c>
      <c r="E48" s="35">
        <f>IF(D48="",IF(WEEKDAY(B46,1)=MOD(startday+2,7)+1,B46,""),D48+1)</f>
        <v>44867</v>
      </c>
      <c r="F48" s="39">
        <f>IF(E48="",IF(WEEKDAY(B46,1)=MOD(startday+3,7)+1,B46,""),E48+1)</f>
        <v>44868</v>
      </c>
      <c r="G48" s="101">
        <f>IF(F48="",IF(WEEKDAY(B46,1)=MOD(startday+4,7)+1,B46,""),F48+1)</f>
        <v>44869</v>
      </c>
      <c r="H48" s="7">
        <f>IF(G48="",IF(WEEKDAY(B46,1)=MOD(startday+5,7)+1,B46,""),G48+1)</f>
        <v>44870</v>
      </c>
      <c r="I48" s="9"/>
      <c r="J48" s="68">
        <v>4</v>
      </c>
      <c r="K48" s="56" t="s">
        <v>68</v>
      </c>
      <c r="L48" s="9"/>
      <c r="M48" s="7" t="str">
        <f>IF(WEEKDAY(M46,1)=startday,M46,"")</f>
        <v/>
      </c>
      <c r="N48" s="91">
        <f>IF(M48="",IF(WEEKDAY(M46,1)=MOD(startday,7)+1,M46,""),M48+1)</f>
        <v>45047</v>
      </c>
      <c r="O48" s="91">
        <f>IF(N48="",IF(WEEKDAY(M46,1)=MOD(startday+1,7)+1,M46,""),N48+1)</f>
        <v>45048</v>
      </c>
      <c r="P48" s="91">
        <f>IF(O48="",IF(WEEKDAY(M46,1)=MOD(startday+2,7)+1,M46,""),O48+1)</f>
        <v>45049</v>
      </c>
      <c r="Q48" s="91">
        <f>IF(P48="",IF(WEEKDAY(M46,1)=MOD(startday+3,7)+1,M46,""),P48+1)</f>
        <v>45050</v>
      </c>
      <c r="R48" s="91">
        <f>IF(Q48="",IF(WEEKDAY(M46,1)=MOD(startday+4,7)+1,M46,""),Q48+1)</f>
        <v>45051</v>
      </c>
      <c r="S48" s="7">
        <f>IF(R48="",IF(WEEKDAY(M46,1)=MOD(startday+5,7)+1,M46,""),R48+1)</f>
        <v>45052</v>
      </c>
      <c r="T48" s="9"/>
      <c r="U48" s="92" t="s">
        <v>47</v>
      </c>
      <c r="V48" s="57" t="s">
        <v>48</v>
      </c>
      <c r="Y48" s="26"/>
    </row>
    <row r="49" spans="2:25" s="4" customFormat="1" ht="11" x14ac:dyDescent="0.15">
      <c r="B49" s="7">
        <f>IF(H48="","",IF(MONTH(H48+1)&lt;&gt;MONTH(H48),"",H48+1))</f>
        <v>44871</v>
      </c>
      <c r="C49" s="8">
        <f>IF(B49="","",IF(MONTH(B49+1)&lt;&gt;MONTH(B49),"",B49+1))</f>
        <v>44872</v>
      </c>
      <c r="D49" s="8">
        <f t="shared" ref="D49:D53" si="49">IF(C49="","",IF(MONTH(C49+1)&lt;&gt;MONTH(C49),"",C49+1))</f>
        <v>44873</v>
      </c>
      <c r="E49" s="8">
        <f>IF(D49="","",IF(MONTH(D49+1)&lt;&gt;MONTH(D49),"",D49+1))</f>
        <v>44874</v>
      </c>
      <c r="F49" s="36">
        <f t="shared" ref="F49:F53" si="50">IF(E49="","",IF(MONTH(E49+1)&lt;&gt;MONTH(E49),"",E49+1))</f>
        <v>44875</v>
      </c>
      <c r="G49" s="93">
        <f t="shared" ref="G49:G53" si="51">IF(F49="","",IF(MONTH(F49+1)&lt;&gt;MONTH(F49),"",F49+1))</f>
        <v>44876</v>
      </c>
      <c r="H49" s="7">
        <f t="shared" ref="H49:H53" si="52">IF(G49="","",IF(MONTH(G49+1)&lt;&gt;MONTH(G49),"",G49+1))</f>
        <v>44877</v>
      </c>
      <c r="I49" s="9"/>
      <c r="J49" s="56">
        <v>11</v>
      </c>
      <c r="K49" s="54" t="s">
        <v>52</v>
      </c>
      <c r="L49" s="9"/>
      <c r="M49" s="7">
        <f>IF(S48="","",IF(MONTH(S48+1)&lt;&gt;MONTH(S48),"",S48+1))</f>
        <v>45053</v>
      </c>
      <c r="N49" s="8">
        <f>IF(M49="","",IF(MONTH(M49+1)&lt;&gt;MONTH(M49),"",M49+1))</f>
        <v>45054</v>
      </c>
      <c r="O49" s="8">
        <f t="shared" ref="O49:O53" si="53">IF(N49="","",IF(MONTH(N49+1)&lt;&gt;MONTH(N49),"",N49+1))</f>
        <v>45055</v>
      </c>
      <c r="P49" s="91">
        <f>IF(O49="","",IF(MONTH(O49+1)&lt;&gt;MONTH(O49),"",O49+1))</f>
        <v>45056</v>
      </c>
      <c r="Q49" s="8">
        <f t="shared" ref="Q49:Q53" si="54">IF(P49="","",IF(MONTH(P49+1)&lt;&gt;MONTH(P49),"",P49+1))</f>
        <v>45057</v>
      </c>
      <c r="R49" s="8">
        <f t="shared" ref="R49:R53" si="55">IF(Q49="","",IF(MONTH(Q49+1)&lt;&gt;MONTH(Q49),"",Q49+1))</f>
        <v>45058</v>
      </c>
      <c r="S49" s="7">
        <f t="shared" ref="S49:S53" si="56">IF(R49="","",IF(MONTH(R49+1)&lt;&gt;MONTH(R49),"",R49+1))</f>
        <v>45059</v>
      </c>
      <c r="T49" s="9"/>
      <c r="U49" s="59" t="s">
        <v>49</v>
      </c>
      <c r="V49" s="57" t="s">
        <v>50</v>
      </c>
    </row>
    <row r="50" spans="2:25" s="4" customFormat="1" ht="11" x14ac:dyDescent="0.15">
      <c r="B50" s="7">
        <f t="shared" ref="B50:B53" si="57">IF(H49="","",IF(MONTH(H49+1)&lt;&gt;MONTH(H49),"",H49+1))</f>
        <v>44878</v>
      </c>
      <c r="C50" s="8">
        <f t="shared" ref="C50:C53" si="58">IF(B50="","",IF(MONTH(B50+1)&lt;&gt;MONTH(B50),"",B50+1))</f>
        <v>44879</v>
      </c>
      <c r="D50" s="8">
        <f t="shared" si="49"/>
        <v>44880</v>
      </c>
      <c r="E50" s="37">
        <f t="shared" ref="E50:E53" si="59">IF(D50="","",IF(MONTH(D50+1)&lt;&gt;MONTH(D50),"",D50+1))</f>
        <v>44881</v>
      </c>
      <c r="F50" s="8">
        <f t="shared" si="50"/>
        <v>44882</v>
      </c>
      <c r="G50" s="8">
        <f t="shared" si="51"/>
        <v>44883</v>
      </c>
      <c r="H50" s="7">
        <f t="shared" si="52"/>
        <v>44884</v>
      </c>
      <c r="I50" s="9"/>
      <c r="J50" s="56" t="s">
        <v>41</v>
      </c>
      <c r="K50" s="54" t="s">
        <v>22</v>
      </c>
      <c r="L50" s="9"/>
      <c r="M50" s="7">
        <f t="shared" ref="M50:M53" si="60">IF(S49="","",IF(MONTH(S49+1)&lt;&gt;MONTH(S49),"",S49+1))</f>
        <v>45060</v>
      </c>
      <c r="N50" s="8">
        <f t="shared" ref="N50:N53" si="61">IF(M50="","",IF(MONTH(M50+1)&lt;&gt;MONTH(M50),"",M50+1))</f>
        <v>45061</v>
      </c>
      <c r="O50" s="8">
        <f t="shared" si="53"/>
        <v>45062</v>
      </c>
      <c r="P50" s="8">
        <f t="shared" ref="P50:P53" si="62">IF(O50="","",IF(MONTH(O50+1)&lt;&gt;MONTH(O50),"",O50+1))</f>
        <v>45063</v>
      </c>
      <c r="Q50" s="8">
        <f t="shared" si="54"/>
        <v>45064</v>
      </c>
      <c r="R50" s="77">
        <f t="shared" si="55"/>
        <v>45065</v>
      </c>
      <c r="S50" s="7">
        <f t="shared" si="56"/>
        <v>45066</v>
      </c>
      <c r="T50" s="9"/>
      <c r="U50" s="55">
        <v>19</v>
      </c>
      <c r="V50" s="73" t="s">
        <v>42</v>
      </c>
    </row>
    <row r="51" spans="2:25" s="4" customFormat="1" ht="11" x14ac:dyDescent="0.15">
      <c r="B51" s="7">
        <f t="shared" si="57"/>
        <v>44885</v>
      </c>
      <c r="C51" s="34">
        <f t="shared" si="58"/>
        <v>44886</v>
      </c>
      <c r="D51" s="51">
        <f t="shared" si="49"/>
        <v>44887</v>
      </c>
      <c r="E51" s="75">
        <f t="shared" si="59"/>
        <v>44888</v>
      </c>
      <c r="F51" s="47">
        <f t="shared" si="50"/>
        <v>44889</v>
      </c>
      <c r="G51" s="34">
        <f t="shared" si="51"/>
        <v>44890</v>
      </c>
      <c r="H51" s="7">
        <f t="shared" si="52"/>
        <v>44891</v>
      </c>
      <c r="I51" s="9"/>
      <c r="J51" s="58">
        <v>30</v>
      </c>
      <c r="K51" s="71" t="s">
        <v>40</v>
      </c>
      <c r="L51" s="9"/>
      <c r="M51" s="7">
        <f t="shared" si="60"/>
        <v>45067</v>
      </c>
      <c r="N51" s="8">
        <f t="shared" si="61"/>
        <v>45068</v>
      </c>
      <c r="O51" s="8">
        <f t="shared" si="53"/>
        <v>45069</v>
      </c>
      <c r="P51" s="8">
        <f t="shared" si="62"/>
        <v>45070</v>
      </c>
      <c r="Q51" s="49">
        <f t="shared" si="54"/>
        <v>45071</v>
      </c>
      <c r="R51" s="8">
        <f t="shared" si="55"/>
        <v>45072</v>
      </c>
      <c r="S51" s="7">
        <f t="shared" si="56"/>
        <v>45073</v>
      </c>
      <c r="T51" s="9"/>
      <c r="U51" s="55">
        <v>25</v>
      </c>
      <c r="V51" s="57" t="s">
        <v>51</v>
      </c>
    </row>
    <row r="52" spans="2:25" s="4" customFormat="1" ht="11" x14ac:dyDescent="0.15">
      <c r="B52" s="7">
        <f t="shared" si="57"/>
        <v>44892</v>
      </c>
      <c r="C52" s="8">
        <f t="shared" si="58"/>
        <v>44893</v>
      </c>
      <c r="D52" s="8">
        <f t="shared" si="49"/>
        <v>44894</v>
      </c>
      <c r="E52" s="87">
        <f t="shared" si="59"/>
        <v>44895</v>
      </c>
      <c r="F52" s="8" t="str">
        <f t="shared" si="50"/>
        <v/>
      </c>
      <c r="G52" s="8" t="str">
        <f t="shared" si="51"/>
        <v/>
      </c>
      <c r="H52" s="7" t="str">
        <f t="shared" si="52"/>
        <v/>
      </c>
      <c r="I52" s="9"/>
      <c r="J52" s="62">
        <v>17</v>
      </c>
      <c r="K52" s="84" t="s">
        <v>55</v>
      </c>
      <c r="L52" s="9"/>
      <c r="M52" s="7">
        <f t="shared" si="60"/>
        <v>45074</v>
      </c>
      <c r="N52" s="34">
        <f t="shared" si="61"/>
        <v>45075</v>
      </c>
      <c r="O52" s="8">
        <f t="shared" si="53"/>
        <v>45076</v>
      </c>
      <c r="P52" s="8">
        <f t="shared" si="62"/>
        <v>45077</v>
      </c>
      <c r="Q52" s="8" t="str">
        <f t="shared" si="54"/>
        <v/>
      </c>
      <c r="R52" s="79" t="str">
        <f t="shared" si="55"/>
        <v/>
      </c>
      <c r="S52" s="7" t="str">
        <f t="shared" si="56"/>
        <v/>
      </c>
      <c r="T52" s="9"/>
      <c r="U52" s="4">
        <v>26</v>
      </c>
      <c r="V52" s="4" t="s">
        <v>62</v>
      </c>
    </row>
    <row r="53" spans="2:25" s="4" customFormat="1" ht="9" customHeight="1" x14ac:dyDescent="0.15">
      <c r="B53" s="7" t="str">
        <f t="shared" si="57"/>
        <v/>
      </c>
      <c r="C53" s="8" t="str">
        <f t="shared" si="58"/>
        <v/>
      </c>
      <c r="D53" s="8" t="str">
        <f t="shared" si="49"/>
        <v/>
      </c>
      <c r="E53" s="8" t="str">
        <f t="shared" si="59"/>
        <v/>
      </c>
      <c r="F53" s="8" t="str">
        <f t="shared" si="50"/>
        <v/>
      </c>
      <c r="G53" s="8" t="str">
        <f t="shared" si="51"/>
        <v/>
      </c>
      <c r="H53" s="7" t="str">
        <f t="shared" si="52"/>
        <v/>
      </c>
      <c r="I53" s="9"/>
      <c r="J53" s="62">
        <v>16</v>
      </c>
      <c r="K53" s="84" t="s">
        <v>56</v>
      </c>
      <c r="L53" s="9"/>
      <c r="M53" s="7" t="str">
        <f t="shared" si="60"/>
        <v/>
      </c>
      <c r="N53" s="8" t="str">
        <f t="shared" si="61"/>
        <v/>
      </c>
      <c r="O53" s="8" t="str">
        <f t="shared" si="53"/>
        <v/>
      </c>
      <c r="P53" s="8" t="str">
        <f t="shared" si="62"/>
        <v/>
      </c>
      <c r="Q53" s="8" t="str">
        <f t="shared" si="54"/>
        <v/>
      </c>
      <c r="R53" s="8" t="str">
        <f t="shared" si="55"/>
        <v/>
      </c>
      <c r="S53" s="7" t="str">
        <f t="shared" si="56"/>
        <v/>
      </c>
      <c r="T53" s="9"/>
      <c r="U53" s="65">
        <v>20</v>
      </c>
      <c r="V53" s="61" t="s">
        <v>17</v>
      </c>
      <c r="Y53" s="26"/>
    </row>
    <row r="54" spans="2:25" s="4" customFormat="1" ht="7" customHeight="1" x14ac:dyDescent="0.15">
      <c r="B54" s="9"/>
      <c r="C54" s="9"/>
      <c r="D54" s="9"/>
      <c r="E54" s="9"/>
      <c r="F54" s="9"/>
      <c r="G54" s="9"/>
      <c r="H54" s="9"/>
      <c r="I54" s="9"/>
      <c r="J54" s="62">
        <v>16</v>
      </c>
      <c r="K54" s="63" t="s">
        <v>16</v>
      </c>
      <c r="L54" s="9"/>
      <c r="M54" s="9"/>
      <c r="N54" s="9"/>
      <c r="O54" s="9"/>
      <c r="P54" s="9"/>
      <c r="Q54" s="9"/>
      <c r="R54" s="9"/>
      <c r="S54" s="9"/>
      <c r="T54" s="9"/>
      <c r="U54" s="62">
        <v>18</v>
      </c>
      <c r="V54" s="63" t="s">
        <v>16</v>
      </c>
      <c r="Y54" s="26"/>
    </row>
    <row r="55" spans="2:25" s="5" customFormat="1" ht="11" x14ac:dyDescent="0.15">
      <c r="B55" s="107">
        <f>DATE(year,12,1)</f>
        <v>44896</v>
      </c>
      <c r="C55" s="108"/>
      <c r="D55" s="108"/>
      <c r="E55" s="108"/>
      <c r="F55" s="108"/>
      <c r="G55" s="108"/>
      <c r="H55" s="108"/>
      <c r="I55" s="9"/>
      <c r="J55" s="117" t="s">
        <v>7</v>
      </c>
      <c r="K55" s="117"/>
      <c r="L55" s="9"/>
      <c r="O55" s="27"/>
    </row>
    <row r="56" spans="2:25" s="4" customFormat="1" ht="11" x14ac:dyDescent="0.15">
      <c r="B56" s="20" t="str">
        <f>CHOOSE(1+MOD(startday+1-2,7),"Su","M","Tu","W","Th","F","Sa")</f>
        <v>Su</v>
      </c>
      <c r="C56" s="21" t="str">
        <f>CHOOSE(1+MOD(startday+2-2,7),"Su","M","Tu","W","Th","F","Sa")</f>
        <v>M</v>
      </c>
      <c r="D56" s="21" t="str">
        <f>CHOOSE(1+MOD(startday+3-2,7),"Su","M","Tu","W","Th","F","Sa")</f>
        <v>Tu</v>
      </c>
      <c r="E56" s="21" t="str">
        <f>CHOOSE(1+MOD(startday+4-2,7),"Su","M","Tu","W","Th","F","Sa")</f>
        <v>W</v>
      </c>
      <c r="F56" s="21" t="str">
        <f>CHOOSE(1+MOD(startday+5-2,7),"Su","M","Tu","W","Th","F","Sa")</f>
        <v>Th</v>
      </c>
      <c r="G56" s="21" t="str">
        <f>CHOOSE(1+MOD(startday+6-2,7),"Su","M","Tu","W","Th","F","Sa")</f>
        <v>F</v>
      </c>
      <c r="H56" s="20" t="str">
        <f>CHOOSE(1+MOD(startday+7-2,7),"Su","M","Tu","W","Th","F","Sa")</f>
        <v>Sa</v>
      </c>
      <c r="I56" s="9"/>
      <c r="L56" s="9"/>
      <c r="N56" s="109" t="s">
        <v>64</v>
      </c>
      <c r="O56" s="110"/>
      <c r="P56" s="110"/>
      <c r="Q56" s="110"/>
      <c r="R56" s="110"/>
      <c r="S56" s="110"/>
      <c r="T56" s="110"/>
      <c r="U56" s="110"/>
      <c r="V56" s="110"/>
      <c r="W56" s="95"/>
    </row>
    <row r="57" spans="2:25" s="4" customFormat="1" ht="11" x14ac:dyDescent="0.15">
      <c r="B57" s="7" t="str">
        <f>IF(WEEKDAY(B55,1)=startday,B55,"")</f>
        <v/>
      </c>
      <c r="C57" s="8" t="str">
        <f>IF(B57="",IF(WEEKDAY(B55,1)=MOD(startday,7)+1,B55,""),B57+1)</f>
        <v/>
      </c>
      <c r="D57" s="8" t="str">
        <f>IF(C57="",IF(WEEKDAY(B55,1)=MOD(startday+1,7)+1,B55,""),C57+1)</f>
        <v/>
      </c>
      <c r="E57" s="8" t="str">
        <f>IF(D57="",IF(WEEKDAY(B55,1)=MOD(startday+2,7)+1,B55,""),D57+1)</f>
        <v/>
      </c>
      <c r="F57" s="8">
        <f>IF(E57="",IF(WEEKDAY(B55,1)=MOD(startday+3,7)+1,B55,""),E57+1)</f>
        <v>44896</v>
      </c>
      <c r="G57" s="8">
        <f>IF(F57="",IF(WEEKDAY(B55,1)=MOD(startday+4,7)+1,B55,""),F57+1)</f>
        <v>44897</v>
      </c>
      <c r="H57" s="7">
        <f>IF(G57="",IF(WEEKDAY(B55,1)=MOD(startday+5,7)+1,B55,""),G57+1)</f>
        <v>44898</v>
      </c>
      <c r="I57" s="9"/>
      <c r="J57" s="68">
        <v>16</v>
      </c>
      <c r="K57" s="4" t="s">
        <v>52</v>
      </c>
      <c r="L57" s="9"/>
      <c r="N57" s="109" t="s">
        <v>65</v>
      </c>
      <c r="O57" s="110"/>
      <c r="P57" s="110"/>
      <c r="Q57" s="110"/>
      <c r="R57" s="110"/>
      <c r="S57" s="110"/>
      <c r="T57" s="110"/>
      <c r="U57" s="110"/>
      <c r="V57" s="110"/>
      <c r="W57" s="74"/>
    </row>
    <row r="58" spans="2:25" s="4" customFormat="1" ht="11" x14ac:dyDescent="0.15">
      <c r="B58" s="7">
        <f>IF(H57="","",IF(MONTH(H57+1)&lt;&gt;MONTH(H57),"",H57+1))</f>
        <v>44899</v>
      </c>
      <c r="C58" s="8">
        <f>IF(B58="","",IF(MONTH(B58+1)&lt;&gt;MONTH(B58),"",B58+1))</f>
        <v>44900</v>
      </c>
      <c r="D58" s="8">
        <f t="shared" ref="D58:D62" si="63">IF(C58="","",IF(MONTH(C58+1)&lt;&gt;MONTH(C58),"",C58+1))</f>
        <v>44901</v>
      </c>
      <c r="E58" s="8">
        <f>IF(D58="","",IF(MONTH(D58+1)&lt;&gt;MONTH(D58),"",D58+1))</f>
        <v>44902</v>
      </c>
      <c r="F58" s="8">
        <f t="shared" ref="F58:F62" si="64">IF(E58="","",IF(MONTH(E58+1)&lt;&gt;MONTH(E58),"",E58+1))</f>
        <v>44903</v>
      </c>
      <c r="G58" s="8">
        <f t="shared" ref="G58:G62" si="65">IF(F58="","",IF(MONTH(F58+1)&lt;&gt;MONTH(F58),"",F58+1))</f>
        <v>44904</v>
      </c>
      <c r="H58" s="7">
        <f t="shared" ref="H58:H62" si="66">IF(G58="","",IF(MONTH(G58+1)&lt;&gt;MONTH(G58),"",G58+1))</f>
        <v>44905</v>
      </c>
      <c r="I58" s="9"/>
      <c r="J58" s="56">
        <v>22</v>
      </c>
      <c r="K58" s="72" t="s">
        <v>42</v>
      </c>
      <c r="L58" s="9"/>
      <c r="M58" s="28"/>
      <c r="N58" s="96" t="s">
        <v>63</v>
      </c>
      <c r="O58" s="97"/>
      <c r="P58" s="97"/>
      <c r="Q58" s="97"/>
      <c r="R58" s="97"/>
      <c r="S58" s="97"/>
      <c r="T58" s="97"/>
      <c r="U58" s="97"/>
      <c r="V58" s="97"/>
    </row>
    <row r="59" spans="2:25" s="4" customFormat="1" ht="11" x14ac:dyDescent="0.15">
      <c r="B59" s="7">
        <f t="shared" ref="B59:B62" si="67">IF(H58="","",IF(MONTH(H58+1)&lt;&gt;MONTH(H58),"",H58+1))</f>
        <v>44906</v>
      </c>
      <c r="C59" s="8">
        <f t="shared" ref="C59:C62" si="68">IF(B59="","",IF(MONTH(B59+1)&lt;&gt;MONTH(B59),"",B59+1))</f>
        <v>44907</v>
      </c>
      <c r="D59" s="8">
        <f t="shared" si="63"/>
        <v>44908</v>
      </c>
      <c r="E59" s="8">
        <f t="shared" ref="E59:E62" si="69">IF(D59="","",IF(MONTH(D59+1)&lt;&gt;MONTH(D59),"",D59+1))</f>
        <v>44909</v>
      </c>
      <c r="F59" s="8">
        <f t="shared" si="64"/>
        <v>44910</v>
      </c>
      <c r="G59" s="93">
        <f t="shared" si="65"/>
        <v>44911</v>
      </c>
      <c r="H59" s="7">
        <f t="shared" si="66"/>
        <v>44912</v>
      </c>
      <c r="I59" s="9"/>
      <c r="J59" s="58">
        <v>23</v>
      </c>
      <c r="K59" s="57" t="s">
        <v>23</v>
      </c>
      <c r="L59" s="9"/>
      <c r="O59" s="26"/>
    </row>
    <row r="60" spans="2:25" s="4" customFormat="1" ht="11" x14ac:dyDescent="0.15">
      <c r="B60" s="7">
        <f t="shared" si="67"/>
        <v>44913</v>
      </c>
      <c r="C60" s="8">
        <f t="shared" si="68"/>
        <v>44914</v>
      </c>
      <c r="D60" s="8">
        <f t="shared" si="63"/>
        <v>44915</v>
      </c>
      <c r="E60" s="8">
        <f t="shared" si="69"/>
        <v>44916</v>
      </c>
      <c r="F60" s="77">
        <f t="shared" si="64"/>
        <v>44917</v>
      </c>
      <c r="G60" s="34">
        <f t="shared" si="65"/>
        <v>44918</v>
      </c>
      <c r="H60" s="7">
        <f t="shared" si="66"/>
        <v>44919</v>
      </c>
      <c r="I60" s="9"/>
      <c r="J60" s="33"/>
      <c r="K60" s="33"/>
      <c r="L60" s="9"/>
      <c r="N60" s="4" t="s">
        <v>69</v>
      </c>
      <c r="O60" s="26"/>
    </row>
    <row r="61" spans="2:25" s="4" customFormat="1" ht="11" x14ac:dyDescent="0.15">
      <c r="B61" s="7">
        <f t="shared" si="67"/>
        <v>44920</v>
      </c>
      <c r="C61" s="34">
        <f t="shared" si="68"/>
        <v>44921</v>
      </c>
      <c r="D61" s="34">
        <f t="shared" si="63"/>
        <v>44922</v>
      </c>
      <c r="E61" s="34">
        <f t="shared" si="69"/>
        <v>44923</v>
      </c>
      <c r="F61" s="34">
        <f t="shared" si="64"/>
        <v>44924</v>
      </c>
      <c r="G61" s="34">
        <f t="shared" si="65"/>
        <v>44925</v>
      </c>
      <c r="H61" s="7">
        <f t="shared" si="66"/>
        <v>44926</v>
      </c>
      <c r="I61" s="9"/>
      <c r="J61" s="62">
        <v>17</v>
      </c>
      <c r="K61" s="61" t="s">
        <v>17</v>
      </c>
      <c r="L61" s="9"/>
      <c r="O61" s="26"/>
    </row>
    <row r="62" spans="2:25" s="4" customFormat="1" ht="9" customHeight="1" x14ac:dyDescent="0.15">
      <c r="B62" s="7" t="str">
        <f t="shared" si="67"/>
        <v/>
      </c>
      <c r="C62" s="34" t="str">
        <f t="shared" si="68"/>
        <v/>
      </c>
      <c r="D62" s="8" t="str">
        <f t="shared" si="63"/>
        <v/>
      </c>
      <c r="E62" s="8" t="str">
        <f t="shared" si="69"/>
        <v/>
      </c>
      <c r="F62" s="8" t="str">
        <f t="shared" si="64"/>
        <v/>
      </c>
      <c r="G62" s="8" t="str">
        <f t="shared" si="65"/>
        <v/>
      </c>
      <c r="H62" s="7" t="str">
        <f t="shared" si="66"/>
        <v/>
      </c>
      <c r="I62" s="9"/>
      <c r="J62" s="62">
        <v>17</v>
      </c>
      <c r="K62" s="63" t="s">
        <v>16</v>
      </c>
      <c r="L62" s="9"/>
    </row>
    <row r="63" spans="2:25" s="4" customFormat="1" ht="9" customHeight="1" x14ac:dyDescent="0.15">
      <c r="B63" s="9"/>
      <c r="C63" s="9"/>
      <c r="D63" s="9"/>
      <c r="E63" s="9"/>
      <c r="F63" s="9"/>
      <c r="G63" s="9"/>
      <c r="H63" s="9"/>
      <c r="I63" s="9"/>
      <c r="J63" s="10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2:25" x14ac:dyDescent="0.15">
      <c r="K64" s="30"/>
      <c r="L64" s="30"/>
    </row>
    <row r="66" spans="13:21" x14ac:dyDescent="0.15"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3:21" x14ac:dyDescent="0.15">
      <c r="M67" s="2"/>
      <c r="N67" s="2"/>
      <c r="O67" s="2"/>
      <c r="P67" s="2"/>
      <c r="Q67" s="2"/>
      <c r="R67" s="2"/>
      <c r="S67" s="2"/>
      <c r="T67" s="2"/>
      <c r="U67" s="2"/>
    </row>
  </sheetData>
  <mergeCells count="35">
    <mergeCell ref="Y7:Y11"/>
    <mergeCell ref="U9:V9"/>
    <mergeCell ref="Y28:Y32"/>
    <mergeCell ref="U46:V46"/>
    <mergeCell ref="Y13:Y18"/>
    <mergeCell ref="U37:V37"/>
    <mergeCell ref="U28:V28"/>
    <mergeCell ref="U18:V18"/>
    <mergeCell ref="B7:V7"/>
    <mergeCell ref="A1:K1"/>
    <mergeCell ref="A2:K2"/>
    <mergeCell ref="D4:E4"/>
    <mergeCell ref="K4:L4"/>
    <mergeCell ref="B55:H55"/>
    <mergeCell ref="B18:H18"/>
    <mergeCell ref="B28:H28"/>
    <mergeCell ref="B46:H46"/>
    <mergeCell ref="J46:K46"/>
    <mergeCell ref="J55:K55"/>
    <mergeCell ref="F4:H4"/>
    <mergeCell ref="B37:H37"/>
    <mergeCell ref="J18:K18"/>
    <mergeCell ref="J28:K28"/>
    <mergeCell ref="J37:K37"/>
    <mergeCell ref="B9:K16"/>
    <mergeCell ref="M66:U66"/>
    <mergeCell ref="M4:N4"/>
    <mergeCell ref="O4:S4"/>
    <mergeCell ref="M46:S46"/>
    <mergeCell ref="M28:S28"/>
    <mergeCell ref="M37:S37"/>
    <mergeCell ref="M9:S9"/>
    <mergeCell ref="M18:S18"/>
    <mergeCell ref="N57:V57"/>
    <mergeCell ref="N56:V56"/>
  </mergeCells>
  <phoneticPr fontId="0" type="noConversion"/>
  <conditionalFormatting sqref="B39:H44 B57:H62 B48:H53 M39:S44 M30:S35 B30:H35 M48:S53 M11:S16 M20:S26 B20:H26">
    <cfRule type="expression" dxfId="1" priority="1" stopIfTrue="1">
      <formula>OR(WEEKDAY(B11,1)=1,WEEKDAY(B11,1)=7)</formula>
    </cfRule>
    <cfRule type="cellIs" dxfId="0" priority="2" stopIfTrue="1" operator="equal">
      <formula>""</formula>
    </cfRule>
  </conditionalFormatting>
  <printOptions horizontalCentered="1"/>
  <pageMargins left="0.25" right="0.25" top="0.25" bottom="0.35" header="0.25" footer="0.2"/>
  <pageSetup scale="86" orientation="landscape" horizontalDpi="4294967292" verticalDpi="4294967292" copies="40"/>
  <headerFooter alignWithMargins="0">
    <oddFooter>&amp;F</oddFooter>
  </headerFooter>
  <rowBreaks count="1" manualBreakCount="1">
    <brk id="54" min="1" max="1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2013-2014 Vertex42 LLC. All Rights Reserved. Free to Print.</dc:description>
  <cp:lastModifiedBy>Microsoft Office User</cp:lastModifiedBy>
  <cp:lastPrinted>2022-05-24T18:48:25Z</cp:lastPrinted>
  <dcterms:created xsi:type="dcterms:W3CDTF">2004-08-16T18:44:14Z</dcterms:created>
  <dcterms:modified xsi:type="dcterms:W3CDTF">2022-06-14T02:47:03Z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1.3.0</vt:lpwstr>
  </property>
</Properties>
</file>